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kter\21-000\21-075 RN - Energiregnskaber 2020\2 Bilag slutrapport\"/>
    </mc:Choice>
  </mc:AlternateContent>
  <xr:revisionPtr revIDLastSave="0" documentId="13_ncr:1_{71A95F8C-4E6D-4719-89E3-410A49C94EFF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Dieselforbrug (omdrift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5" i="2" l="1"/>
  <c r="AH75" i="2" s="1"/>
  <c r="AH77" i="2" s="1"/>
  <c r="AG68" i="2"/>
  <c r="AH69" i="2"/>
  <c r="AH70" i="2"/>
  <c r="AH71" i="2"/>
  <c r="AH72" i="2"/>
  <c r="AH73" i="2"/>
  <c r="AH74" i="2"/>
  <c r="AH68" i="2"/>
  <c r="AH152" i="2"/>
  <c r="AH153" i="2"/>
  <c r="AH154" i="2"/>
  <c r="AH155" i="2"/>
  <c r="AH156" i="2"/>
  <c r="AH149" i="2"/>
  <c r="AH150" i="2"/>
  <c r="AH151" i="2"/>
  <c r="Q73" i="2"/>
  <c r="Q35" i="2"/>
  <c r="Q36" i="2"/>
  <c r="Q74" i="2" s="1"/>
  <c r="Q37" i="2"/>
  <c r="Q38" i="2"/>
  <c r="Q39" i="2"/>
  <c r="Q40" i="2"/>
  <c r="Q71" i="2" s="1"/>
  <c r="Q41" i="2"/>
  <c r="Q42" i="2"/>
  <c r="Q43" i="2"/>
  <c r="Q44" i="2"/>
  <c r="Q45" i="2"/>
  <c r="Q46" i="2"/>
  <c r="Q72" i="2" s="1"/>
  <c r="Q47" i="2"/>
  <c r="Q48" i="2"/>
  <c r="Q49" i="2"/>
  <c r="Q50" i="2"/>
  <c r="Q51" i="2"/>
  <c r="Q52" i="2"/>
  <c r="Q70" i="2" s="1"/>
  <c r="Q53" i="2"/>
  <c r="Q54" i="2"/>
  <c r="Q69" i="2" s="1"/>
  <c r="Q55" i="2"/>
  <c r="Q56" i="2"/>
  <c r="Q57" i="2"/>
  <c r="Q58" i="2"/>
  <c r="Q68" i="2" s="1"/>
  <c r="Q59" i="2"/>
  <c r="Q60" i="2"/>
  <c r="Q61" i="2"/>
  <c r="Q62" i="2"/>
  <c r="Q63" i="2"/>
  <c r="Q156" i="2"/>
  <c r="Q155" i="2"/>
  <c r="Q154" i="2"/>
  <c r="Q153" i="2"/>
  <c r="Q152" i="2"/>
  <c r="Q151" i="2"/>
  <c r="Q150" i="2"/>
  <c r="Q149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AH78" i="2" l="1"/>
  <c r="AH79" i="2" s="1"/>
  <c r="Q165" i="2" s="1"/>
  <c r="Q191" i="2" s="1"/>
  <c r="AH158" i="2"/>
  <c r="AH159" i="2" s="1"/>
  <c r="AH160" i="2" s="1"/>
  <c r="P156" i="2"/>
  <c r="AG156" i="2" s="1"/>
  <c r="O156" i="2"/>
  <c r="AF156" i="2" s="1"/>
  <c r="N156" i="2"/>
  <c r="AE156" i="2" s="1"/>
  <c r="M156" i="2"/>
  <c r="AD156" i="2" s="1"/>
  <c r="L156" i="2"/>
  <c r="AC156" i="2" s="1"/>
  <c r="K156" i="2"/>
  <c r="AB156" i="2" s="1"/>
  <c r="J156" i="2"/>
  <c r="AA156" i="2" s="1"/>
  <c r="I156" i="2"/>
  <c r="Z156" i="2" s="1"/>
  <c r="H156" i="2"/>
  <c r="Y156" i="2" s="1"/>
  <c r="G156" i="2"/>
  <c r="X156" i="2" s="1"/>
  <c r="F156" i="2"/>
  <c r="W156" i="2" s="1"/>
  <c r="E156" i="2"/>
  <c r="V156" i="2" s="1"/>
  <c r="D156" i="2"/>
  <c r="U156" i="2" s="1"/>
  <c r="C156" i="2"/>
  <c r="T156" i="2" s="1"/>
  <c r="B156" i="2"/>
  <c r="S156" i="2" s="1"/>
  <c r="P155" i="2"/>
  <c r="AG155" i="2" s="1"/>
  <c r="O155" i="2"/>
  <c r="AF155" i="2" s="1"/>
  <c r="N155" i="2"/>
  <c r="AE155" i="2" s="1"/>
  <c r="M155" i="2"/>
  <c r="AD155" i="2" s="1"/>
  <c r="L155" i="2"/>
  <c r="AC155" i="2" s="1"/>
  <c r="K155" i="2"/>
  <c r="AB155" i="2" s="1"/>
  <c r="J155" i="2"/>
  <c r="AA155" i="2" s="1"/>
  <c r="I155" i="2"/>
  <c r="Z155" i="2" s="1"/>
  <c r="H155" i="2"/>
  <c r="Y155" i="2" s="1"/>
  <c r="G155" i="2"/>
  <c r="X155" i="2" s="1"/>
  <c r="F155" i="2"/>
  <c r="W155" i="2" s="1"/>
  <c r="E155" i="2"/>
  <c r="V155" i="2" s="1"/>
  <c r="D155" i="2"/>
  <c r="U155" i="2" s="1"/>
  <c r="C155" i="2"/>
  <c r="T155" i="2" s="1"/>
  <c r="B155" i="2"/>
  <c r="S155" i="2" s="1"/>
  <c r="P154" i="2"/>
  <c r="AG154" i="2" s="1"/>
  <c r="O154" i="2"/>
  <c r="AF154" i="2" s="1"/>
  <c r="N154" i="2"/>
  <c r="AE154" i="2" s="1"/>
  <c r="M154" i="2"/>
  <c r="AD154" i="2" s="1"/>
  <c r="L154" i="2"/>
  <c r="AC154" i="2" s="1"/>
  <c r="K154" i="2"/>
  <c r="AB154" i="2" s="1"/>
  <c r="J154" i="2"/>
  <c r="AA154" i="2" s="1"/>
  <c r="I154" i="2"/>
  <c r="Z154" i="2" s="1"/>
  <c r="H154" i="2"/>
  <c r="Y154" i="2" s="1"/>
  <c r="G154" i="2"/>
  <c r="X154" i="2" s="1"/>
  <c r="F154" i="2"/>
  <c r="W154" i="2" s="1"/>
  <c r="E154" i="2"/>
  <c r="V154" i="2" s="1"/>
  <c r="D154" i="2"/>
  <c r="U154" i="2" s="1"/>
  <c r="C154" i="2"/>
  <c r="T154" i="2" s="1"/>
  <c r="B154" i="2"/>
  <c r="S154" i="2" s="1"/>
  <c r="P153" i="2"/>
  <c r="AG153" i="2" s="1"/>
  <c r="O153" i="2"/>
  <c r="AF153" i="2" s="1"/>
  <c r="N153" i="2"/>
  <c r="AE153" i="2" s="1"/>
  <c r="M153" i="2"/>
  <c r="AD153" i="2" s="1"/>
  <c r="L153" i="2"/>
  <c r="AC153" i="2" s="1"/>
  <c r="K153" i="2"/>
  <c r="AB153" i="2" s="1"/>
  <c r="J153" i="2"/>
  <c r="AA153" i="2" s="1"/>
  <c r="I153" i="2"/>
  <c r="Z153" i="2" s="1"/>
  <c r="H153" i="2"/>
  <c r="Y153" i="2" s="1"/>
  <c r="G153" i="2"/>
  <c r="X153" i="2" s="1"/>
  <c r="F153" i="2"/>
  <c r="W153" i="2" s="1"/>
  <c r="E153" i="2"/>
  <c r="V153" i="2" s="1"/>
  <c r="D153" i="2"/>
  <c r="U153" i="2" s="1"/>
  <c r="C153" i="2"/>
  <c r="T153" i="2" s="1"/>
  <c r="B153" i="2"/>
  <c r="S153" i="2" s="1"/>
  <c r="AE152" i="2"/>
  <c r="P152" i="2"/>
  <c r="AG152" i="2" s="1"/>
  <c r="O152" i="2"/>
  <c r="AF152" i="2" s="1"/>
  <c r="N152" i="2"/>
  <c r="M152" i="2"/>
  <c r="AD152" i="2" s="1"/>
  <c r="L152" i="2"/>
  <c r="AC152" i="2" s="1"/>
  <c r="K152" i="2"/>
  <c r="AB152" i="2" s="1"/>
  <c r="J152" i="2"/>
  <c r="AA152" i="2" s="1"/>
  <c r="I152" i="2"/>
  <c r="Z152" i="2" s="1"/>
  <c r="H152" i="2"/>
  <c r="Y152" i="2" s="1"/>
  <c r="G152" i="2"/>
  <c r="X152" i="2" s="1"/>
  <c r="F152" i="2"/>
  <c r="W152" i="2" s="1"/>
  <c r="E152" i="2"/>
  <c r="V152" i="2" s="1"/>
  <c r="D152" i="2"/>
  <c r="U152" i="2" s="1"/>
  <c r="C152" i="2"/>
  <c r="T152" i="2" s="1"/>
  <c r="B152" i="2"/>
  <c r="S152" i="2" s="1"/>
  <c r="P151" i="2"/>
  <c r="AG151" i="2" s="1"/>
  <c r="O151" i="2"/>
  <c r="AF151" i="2" s="1"/>
  <c r="N151" i="2"/>
  <c r="AE151" i="2" s="1"/>
  <c r="M151" i="2"/>
  <c r="AD151" i="2" s="1"/>
  <c r="L151" i="2"/>
  <c r="AC151" i="2" s="1"/>
  <c r="K151" i="2"/>
  <c r="AB151" i="2" s="1"/>
  <c r="J151" i="2"/>
  <c r="AA151" i="2" s="1"/>
  <c r="I151" i="2"/>
  <c r="Z151" i="2" s="1"/>
  <c r="H151" i="2"/>
  <c r="Y151" i="2" s="1"/>
  <c r="G151" i="2"/>
  <c r="X151" i="2" s="1"/>
  <c r="F151" i="2"/>
  <c r="W151" i="2" s="1"/>
  <c r="E151" i="2"/>
  <c r="V151" i="2" s="1"/>
  <c r="D151" i="2"/>
  <c r="U151" i="2" s="1"/>
  <c r="C151" i="2"/>
  <c r="T151" i="2" s="1"/>
  <c r="B151" i="2"/>
  <c r="S151" i="2" s="1"/>
  <c r="P150" i="2"/>
  <c r="AG150" i="2" s="1"/>
  <c r="O150" i="2"/>
  <c r="AF150" i="2" s="1"/>
  <c r="N150" i="2"/>
  <c r="AE150" i="2" s="1"/>
  <c r="M150" i="2"/>
  <c r="AD150" i="2" s="1"/>
  <c r="L150" i="2"/>
  <c r="AC150" i="2" s="1"/>
  <c r="K150" i="2"/>
  <c r="AB150" i="2" s="1"/>
  <c r="J150" i="2"/>
  <c r="AA150" i="2" s="1"/>
  <c r="I150" i="2"/>
  <c r="Z150" i="2" s="1"/>
  <c r="H150" i="2"/>
  <c r="Y150" i="2" s="1"/>
  <c r="G150" i="2"/>
  <c r="X150" i="2" s="1"/>
  <c r="F150" i="2"/>
  <c r="W150" i="2" s="1"/>
  <c r="E150" i="2"/>
  <c r="V150" i="2" s="1"/>
  <c r="D150" i="2"/>
  <c r="U150" i="2" s="1"/>
  <c r="C150" i="2"/>
  <c r="T150" i="2" s="1"/>
  <c r="B150" i="2"/>
  <c r="S150" i="2" s="1"/>
  <c r="P149" i="2"/>
  <c r="AG149" i="2" s="1"/>
  <c r="O149" i="2"/>
  <c r="AF149" i="2" s="1"/>
  <c r="N149" i="2"/>
  <c r="AE149" i="2" s="1"/>
  <c r="M149" i="2"/>
  <c r="AD149" i="2" s="1"/>
  <c r="L149" i="2"/>
  <c r="AC149" i="2" s="1"/>
  <c r="K149" i="2"/>
  <c r="AB149" i="2" s="1"/>
  <c r="J149" i="2"/>
  <c r="AA149" i="2" s="1"/>
  <c r="I149" i="2"/>
  <c r="Z149" i="2" s="1"/>
  <c r="H149" i="2"/>
  <c r="Y149" i="2" s="1"/>
  <c r="G149" i="2"/>
  <c r="X149" i="2" s="1"/>
  <c r="F149" i="2"/>
  <c r="W149" i="2" s="1"/>
  <c r="E149" i="2"/>
  <c r="V149" i="2" s="1"/>
  <c r="D149" i="2"/>
  <c r="U149" i="2" s="1"/>
  <c r="C149" i="2"/>
  <c r="T149" i="2" s="1"/>
  <c r="B149" i="2"/>
  <c r="S149" i="2" s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5" i="2"/>
  <c r="C68" i="2"/>
  <c r="T68" i="2" s="1"/>
  <c r="C69" i="2"/>
  <c r="T69" i="2" s="1"/>
  <c r="C70" i="2"/>
  <c r="T70" i="2" s="1"/>
  <c r="C71" i="2"/>
  <c r="T71" i="2" s="1"/>
  <c r="C72" i="2"/>
  <c r="T72" i="2" s="1"/>
  <c r="B73" i="2"/>
  <c r="S73" i="2" s="1"/>
  <c r="C73" i="2"/>
  <c r="T73" i="2" s="1"/>
  <c r="C74" i="2"/>
  <c r="T74" i="2" s="1"/>
  <c r="C75" i="2"/>
  <c r="T75" i="2" s="1"/>
  <c r="D71" i="2"/>
  <c r="Q200" i="2" l="1"/>
  <c r="Q193" i="2"/>
  <c r="Q201" i="2"/>
  <c r="Q194" i="2"/>
  <c r="Q202" i="2"/>
  <c r="Q195" i="2"/>
  <c r="Q192" i="2"/>
  <c r="Q198" i="2"/>
  <c r="Q199" i="2"/>
  <c r="Q196" i="2"/>
  <c r="Q197" i="2"/>
  <c r="B68" i="2"/>
  <c r="S68" i="2" s="1"/>
  <c r="U158" i="2"/>
  <c r="U159" i="2" s="1"/>
  <c r="U160" i="2" s="1"/>
  <c r="AC158" i="2"/>
  <c r="AC159" i="2" s="1"/>
  <c r="AC160" i="2" s="1"/>
  <c r="AB158" i="2"/>
  <c r="AB159" i="2" s="1"/>
  <c r="AB160" i="2" s="1"/>
  <c r="V158" i="2"/>
  <c r="V159" i="2" s="1"/>
  <c r="V160" i="2" s="1"/>
  <c r="AD158" i="2"/>
  <c r="AD159" i="2" s="1"/>
  <c r="AD160" i="2" s="1"/>
  <c r="AE158" i="2"/>
  <c r="AE159" i="2" s="1"/>
  <c r="AE160" i="2" s="1"/>
  <c r="AF158" i="2"/>
  <c r="AF159" i="2" s="1"/>
  <c r="AF160" i="2" s="1"/>
  <c r="W158" i="2"/>
  <c r="W159" i="2" s="1"/>
  <c r="W160" i="2" s="1"/>
  <c r="X158" i="2"/>
  <c r="X159" i="2" s="1"/>
  <c r="X160" i="2" s="1"/>
  <c r="T158" i="2"/>
  <c r="T159" i="2" s="1"/>
  <c r="T160" i="2" s="1"/>
  <c r="S158" i="2"/>
  <c r="S159" i="2"/>
  <c r="S160" i="2" s="1"/>
  <c r="AA158" i="2"/>
  <c r="AA159" i="2" s="1"/>
  <c r="AA160" i="2" s="1"/>
  <c r="Y158" i="2"/>
  <c r="Y159" i="2" s="1"/>
  <c r="Y160" i="2" s="1"/>
  <c r="Z158" i="2"/>
  <c r="Z159" i="2" s="1"/>
  <c r="Z160" i="2" s="1"/>
  <c r="AG158" i="2"/>
  <c r="AG159" i="2" s="1"/>
  <c r="AG160" i="2" s="1"/>
  <c r="B69" i="2"/>
  <c r="S69" i="2" s="1"/>
  <c r="B72" i="2"/>
  <c r="S72" i="2" s="1"/>
  <c r="B71" i="2"/>
  <c r="S71" i="2" s="1"/>
  <c r="B70" i="2"/>
  <c r="S70" i="2" s="1"/>
  <c r="B74" i="2"/>
  <c r="S74" i="2" s="1"/>
  <c r="B75" i="2"/>
  <c r="S75" i="2" s="1"/>
  <c r="T77" i="2"/>
  <c r="T78" i="2" s="1"/>
  <c r="T79" i="2" s="1"/>
  <c r="P75" i="2"/>
  <c r="AG75" i="2" s="1"/>
  <c r="O75" i="2"/>
  <c r="AF75" i="2" s="1"/>
  <c r="N75" i="2"/>
  <c r="AE75" i="2" s="1"/>
  <c r="M75" i="2"/>
  <c r="AD75" i="2" s="1"/>
  <c r="L75" i="2"/>
  <c r="AC75" i="2" s="1"/>
  <c r="K75" i="2"/>
  <c r="AB75" i="2" s="1"/>
  <c r="J75" i="2"/>
  <c r="AA75" i="2" s="1"/>
  <c r="I75" i="2"/>
  <c r="Z75" i="2" s="1"/>
  <c r="H75" i="2"/>
  <c r="Y75" i="2" s="1"/>
  <c r="G75" i="2"/>
  <c r="X75" i="2" s="1"/>
  <c r="F75" i="2"/>
  <c r="W75" i="2" s="1"/>
  <c r="E75" i="2"/>
  <c r="V75" i="2" s="1"/>
  <c r="D75" i="2"/>
  <c r="U75" i="2" s="1"/>
  <c r="P74" i="2"/>
  <c r="AG74" i="2" s="1"/>
  <c r="O74" i="2"/>
  <c r="AF74" i="2" s="1"/>
  <c r="N74" i="2"/>
  <c r="AE74" i="2" s="1"/>
  <c r="M74" i="2"/>
  <c r="AD74" i="2" s="1"/>
  <c r="L74" i="2"/>
  <c r="AC74" i="2" s="1"/>
  <c r="K74" i="2"/>
  <c r="AB74" i="2" s="1"/>
  <c r="J74" i="2"/>
  <c r="AA74" i="2" s="1"/>
  <c r="I74" i="2"/>
  <c r="Z74" i="2" s="1"/>
  <c r="H74" i="2"/>
  <c r="Y74" i="2" s="1"/>
  <c r="G74" i="2"/>
  <c r="X74" i="2" s="1"/>
  <c r="F74" i="2"/>
  <c r="W74" i="2" s="1"/>
  <c r="E74" i="2"/>
  <c r="V74" i="2" s="1"/>
  <c r="D74" i="2"/>
  <c r="U74" i="2" s="1"/>
  <c r="P73" i="2"/>
  <c r="AG73" i="2" s="1"/>
  <c r="O73" i="2"/>
  <c r="AF73" i="2" s="1"/>
  <c r="N73" i="2"/>
  <c r="AE73" i="2" s="1"/>
  <c r="M73" i="2"/>
  <c r="AD73" i="2" s="1"/>
  <c r="L73" i="2"/>
  <c r="AC73" i="2" s="1"/>
  <c r="K73" i="2"/>
  <c r="AB73" i="2" s="1"/>
  <c r="J73" i="2"/>
  <c r="AA73" i="2" s="1"/>
  <c r="I73" i="2"/>
  <c r="Z73" i="2" s="1"/>
  <c r="H73" i="2"/>
  <c r="Y73" i="2" s="1"/>
  <c r="G73" i="2"/>
  <c r="X73" i="2" s="1"/>
  <c r="F73" i="2"/>
  <c r="W73" i="2" s="1"/>
  <c r="E73" i="2"/>
  <c r="V73" i="2" s="1"/>
  <c r="D73" i="2"/>
  <c r="U73" i="2" s="1"/>
  <c r="P72" i="2"/>
  <c r="AG72" i="2" s="1"/>
  <c r="O72" i="2"/>
  <c r="AF72" i="2" s="1"/>
  <c r="N72" i="2"/>
  <c r="AE72" i="2" s="1"/>
  <c r="M72" i="2"/>
  <c r="AD72" i="2" s="1"/>
  <c r="L72" i="2"/>
  <c r="AC72" i="2" s="1"/>
  <c r="K72" i="2"/>
  <c r="AB72" i="2" s="1"/>
  <c r="J72" i="2"/>
  <c r="AA72" i="2" s="1"/>
  <c r="I72" i="2"/>
  <c r="Z72" i="2" s="1"/>
  <c r="H72" i="2"/>
  <c r="Y72" i="2" s="1"/>
  <c r="G72" i="2"/>
  <c r="X72" i="2" s="1"/>
  <c r="F72" i="2"/>
  <c r="W72" i="2" s="1"/>
  <c r="E72" i="2"/>
  <c r="V72" i="2" s="1"/>
  <c r="D72" i="2"/>
  <c r="U72" i="2" s="1"/>
  <c r="P71" i="2"/>
  <c r="AG71" i="2" s="1"/>
  <c r="O71" i="2"/>
  <c r="AF71" i="2" s="1"/>
  <c r="N71" i="2"/>
  <c r="AE71" i="2" s="1"/>
  <c r="M71" i="2"/>
  <c r="AD71" i="2" s="1"/>
  <c r="L71" i="2"/>
  <c r="AC71" i="2" s="1"/>
  <c r="K71" i="2"/>
  <c r="AB71" i="2" s="1"/>
  <c r="J71" i="2"/>
  <c r="AA71" i="2" s="1"/>
  <c r="I71" i="2"/>
  <c r="Z71" i="2" s="1"/>
  <c r="H71" i="2"/>
  <c r="Y71" i="2" s="1"/>
  <c r="G71" i="2"/>
  <c r="X71" i="2" s="1"/>
  <c r="F71" i="2"/>
  <c r="W71" i="2" s="1"/>
  <c r="E71" i="2"/>
  <c r="V71" i="2" s="1"/>
  <c r="U71" i="2"/>
  <c r="P70" i="2"/>
  <c r="AG70" i="2" s="1"/>
  <c r="O70" i="2"/>
  <c r="AF70" i="2" s="1"/>
  <c r="N70" i="2"/>
  <c r="AE70" i="2" s="1"/>
  <c r="M70" i="2"/>
  <c r="AD70" i="2" s="1"/>
  <c r="L70" i="2"/>
  <c r="AC70" i="2" s="1"/>
  <c r="K70" i="2"/>
  <c r="AB70" i="2" s="1"/>
  <c r="J70" i="2"/>
  <c r="AA70" i="2" s="1"/>
  <c r="I70" i="2"/>
  <c r="Z70" i="2" s="1"/>
  <c r="H70" i="2"/>
  <c r="Y70" i="2" s="1"/>
  <c r="G70" i="2"/>
  <c r="X70" i="2" s="1"/>
  <c r="F70" i="2"/>
  <c r="W70" i="2" s="1"/>
  <c r="E70" i="2"/>
  <c r="V70" i="2" s="1"/>
  <c r="D70" i="2"/>
  <c r="U70" i="2" s="1"/>
  <c r="P69" i="2"/>
  <c r="AG69" i="2" s="1"/>
  <c r="O69" i="2"/>
  <c r="AF69" i="2" s="1"/>
  <c r="N69" i="2"/>
  <c r="AE69" i="2" s="1"/>
  <c r="M69" i="2"/>
  <c r="AD69" i="2" s="1"/>
  <c r="L69" i="2"/>
  <c r="AC69" i="2" s="1"/>
  <c r="K69" i="2"/>
  <c r="AB69" i="2" s="1"/>
  <c r="J69" i="2"/>
  <c r="AA69" i="2" s="1"/>
  <c r="I69" i="2"/>
  <c r="Z69" i="2" s="1"/>
  <c r="H69" i="2"/>
  <c r="Y69" i="2" s="1"/>
  <c r="G69" i="2"/>
  <c r="X69" i="2" s="1"/>
  <c r="F69" i="2"/>
  <c r="W69" i="2" s="1"/>
  <c r="E69" i="2"/>
  <c r="V69" i="2" s="1"/>
  <c r="D69" i="2"/>
  <c r="U69" i="2" s="1"/>
  <c r="P68" i="2"/>
  <c r="O68" i="2"/>
  <c r="AF68" i="2" s="1"/>
  <c r="N68" i="2"/>
  <c r="AE68" i="2" s="1"/>
  <c r="M68" i="2"/>
  <c r="AD68" i="2" s="1"/>
  <c r="L68" i="2"/>
  <c r="AC68" i="2" s="1"/>
  <c r="K68" i="2"/>
  <c r="AB68" i="2" s="1"/>
  <c r="J68" i="2"/>
  <c r="AA68" i="2" s="1"/>
  <c r="I68" i="2"/>
  <c r="Z68" i="2" s="1"/>
  <c r="H68" i="2"/>
  <c r="Y68" i="2" s="1"/>
  <c r="G68" i="2"/>
  <c r="X68" i="2" s="1"/>
  <c r="F68" i="2"/>
  <c r="W68" i="2" s="1"/>
  <c r="E68" i="2"/>
  <c r="V68" i="2" s="1"/>
  <c r="D68" i="2"/>
  <c r="U68" i="2" s="1"/>
  <c r="C165" i="2" l="1"/>
  <c r="S77" i="2"/>
  <c r="S78" i="2" s="1"/>
  <c r="S79" i="2" s="1"/>
  <c r="B165" i="2" s="1"/>
  <c r="C191" i="2"/>
  <c r="AG77" i="2"/>
  <c r="AG78" i="2" s="1"/>
  <c r="AG79" i="2" s="1"/>
  <c r="P165" i="2" s="1"/>
  <c r="W77" i="2"/>
  <c r="W78" i="2" s="1"/>
  <c r="W79" i="2" s="1"/>
  <c r="F165" i="2" s="1"/>
  <c r="Y77" i="2"/>
  <c r="Y78" i="2" s="1"/>
  <c r="Y79" i="2" s="1"/>
  <c r="H165" i="2" s="1"/>
  <c r="AE77" i="2"/>
  <c r="AE78" i="2" s="1"/>
  <c r="AE79" i="2" s="1"/>
  <c r="N165" i="2" s="1"/>
  <c r="Z77" i="2"/>
  <c r="Z78" i="2" s="1"/>
  <c r="Z79" i="2" s="1"/>
  <c r="I165" i="2" s="1"/>
  <c r="U77" i="2"/>
  <c r="U78" i="2" s="1"/>
  <c r="U79" i="2" s="1"/>
  <c r="D165" i="2" s="1"/>
  <c r="AC77" i="2"/>
  <c r="AC78" i="2" s="1"/>
  <c r="AC79" i="2" s="1"/>
  <c r="L165" i="2" s="1"/>
  <c r="V77" i="2"/>
  <c r="V78" i="2" s="1"/>
  <c r="V79" i="2" s="1"/>
  <c r="E165" i="2" s="1"/>
  <c r="AD77" i="2"/>
  <c r="AD78" i="2" s="1"/>
  <c r="AD79" i="2" s="1"/>
  <c r="M165" i="2" s="1"/>
  <c r="AF77" i="2"/>
  <c r="AF78" i="2" s="1"/>
  <c r="AF79" i="2" s="1"/>
  <c r="O165" i="2" s="1"/>
  <c r="X77" i="2"/>
  <c r="X78" i="2" s="1"/>
  <c r="X79" i="2" s="1"/>
  <c r="G165" i="2" s="1"/>
  <c r="AA77" i="2"/>
  <c r="AA78" i="2" s="1"/>
  <c r="AA79" i="2" s="1"/>
  <c r="J165" i="2" s="1"/>
  <c r="AB77" i="2"/>
  <c r="AB78" i="2" s="1"/>
  <c r="AB79" i="2" s="1"/>
  <c r="K165" i="2" s="1"/>
  <c r="B191" i="2" l="1"/>
  <c r="B201" i="2" s="1"/>
  <c r="C197" i="2"/>
  <c r="C200" i="2"/>
  <c r="C193" i="2"/>
  <c r="C201" i="2"/>
  <c r="C194" i="2"/>
  <c r="C202" i="2"/>
  <c r="C198" i="2"/>
  <c r="C199" i="2"/>
  <c r="C195" i="2"/>
  <c r="C192" i="2"/>
  <c r="C196" i="2"/>
  <c r="G191" i="2"/>
  <c r="I191" i="2"/>
  <c r="H191" i="2"/>
  <c r="E191" i="2"/>
  <c r="K191" i="2"/>
  <c r="J191" i="2"/>
  <c r="D191" i="2"/>
  <c r="L191" i="2"/>
  <c r="F191" i="2"/>
  <c r="B196" i="2" l="1"/>
  <c r="B197" i="2"/>
  <c r="B195" i="2"/>
  <c r="B202" i="2"/>
  <c r="B194" i="2"/>
  <c r="B193" i="2"/>
  <c r="B199" i="2"/>
  <c r="B198" i="2"/>
  <c r="B192" i="2"/>
  <c r="B200" i="2"/>
  <c r="K198" i="2"/>
  <c r="K199" i="2"/>
  <c r="K200" i="2"/>
  <c r="K193" i="2"/>
  <c r="K201" i="2"/>
  <c r="K194" i="2"/>
  <c r="K202" i="2"/>
  <c r="K197" i="2"/>
  <c r="K195" i="2"/>
  <c r="K192" i="2"/>
  <c r="K196" i="2"/>
  <c r="J195" i="2"/>
  <c r="J192" i="2"/>
  <c r="J196" i="2"/>
  <c r="J197" i="2"/>
  <c r="J198" i="2"/>
  <c r="J199" i="2"/>
  <c r="J202" i="2"/>
  <c r="J200" i="2"/>
  <c r="J194" i="2"/>
  <c r="J193" i="2"/>
  <c r="J201" i="2"/>
  <c r="L193" i="2"/>
  <c r="L201" i="2"/>
  <c r="L194" i="2"/>
  <c r="L202" i="2"/>
  <c r="L195" i="2"/>
  <c r="L192" i="2"/>
  <c r="L196" i="2"/>
  <c r="L197" i="2"/>
  <c r="L198" i="2"/>
  <c r="L199" i="2"/>
  <c r="L200" i="2"/>
  <c r="F199" i="2"/>
  <c r="F200" i="2"/>
  <c r="F193" i="2"/>
  <c r="F201" i="2"/>
  <c r="F194" i="2"/>
  <c r="F195" i="2"/>
  <c r="F192" i="2"/>
  <c r="F197" i="2"/>
  <c r="F196" i="2"/>
  <c r="F198" i="2"/>
  <c r="F202" i="2"/>
  <c r="I200" i="2"/>
  <c r="I193" i="2"/>
  <c r="I201" i="2"/>
  <c r="I194" i="2"/>
  <c r="I202" i="2"/>
  <c r="I195" i="2"/>
  <c r="I192" i="2"/>
  <c r="I196" i="2"/>
  <c r="I197" i="2"/>
  <c r="I198" i="2"/>
  <c r="I199" i="2"/>
  <c r="G194" i="2"/>
  <c r="G202" i="2"/>
  <c r="G195" i="2"/>
  <c r="G192" i="2"/>
  <c r="G196" i="2"/>
  <c r="G198" i="2"/>
  <c r="G199" i="2"/>
  <c r="G193" i="2"/>
  <c r="G197" i="2"/>
  <c r="G200" i="2"/>
  <c r="G201" i="2"/>
  <c r="H197" i="2"/>
  <c r="H198" i="2"/>
  <c r="H200" i="2"/>
  <c r="H199" i="2"/>
  <c r="H193" i="2"/>
  <c r="H201" i="2"/>
  <c r="H194" i="2"/>
  <c r="H202" i="2"/>
  <c r="H196" i="2"/>
  <c r="H195" i="2"/>
  <c r="H192" i="2"/>
  <c r="E196" i="2"/>
  <c r="E197" i="2"/>
  <c r="E198" i="2"/>
  <c r="E200" i="2"/>
  <c r="E193" i="2"/>
  <c r="E202" i="2"/>
  <c r="E195" i="2"/>
  <c r="E201" i="2"/>
  <c r="E192" i="2"/>
  <c r="E199" i="2"/>
  <c r="E194" i="2"/>
  <c r="D195" i="2"/>
  <c r="D192" i="2"/>
  <c r="D197" i="2"/>
  <c r="D196" i="2"/>
  <c r="D198" i="2"/>
  <c r="D199" i="2"/>
  <c r="D193" i="2"/>
  <c r="D202" i="2"/>
  <c r="D200" i="2"/>
  <c r="D201" i="2"/>
  <c r="D19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 Gunnar Ansas Guddat</author>
  </authors>
  <commentList>
    <comment ref="Q4" authorId="0" shapeId="0" xr:uid="{C4A02C61-E2C4-4906-8B9F-8B44CB3FF3BB}">
      <text>
        <r>
          <rPr>
            <b/>
            <sz val="9"/>
            <color indexed="81"/>
            <rFont val="Tahoma"/>
            <family val="2"/>
          </rPr>
          <t>2006 ældste tilgængelige data, bruges.</t>
        </r>
      </text>
    </comment>
    <comment ref="Q67" authorId="0" shapeId="0" xr:uid="{1A557065-E3D0-4312-BEBD-9AF18DF4A11C}">
      <text>
        <r>
          <rPr>
            <b/>
            <sz val="9"/>
            <color indexed="81"/>
            <rFont val="Tahoma"/>
            <family val="2"/>
          </rPr>
          <t>2006 ældste tilgængelige data, bruges.</t>
        </r>
      </text>
    </comment>
    <comment ref="Q85" authorId="0" shapeId="0" xr:uid="{905BE87D-EA31-4ECC-A6BC-43770FF603D5}">
      <text>
        <r>
          <rPr>
            <b/>
            <sz val="9"/>
            <color indexed="81"/>
            <rFont val="Tahoma"/>
            <family val="2"/>
          </rPr>
          <t>2006 ældste tilgængelige data, bruges.</t>
        </r>
      </text>
    </comment>
    <comment ref="Q148" authorId="0" shapeId="0" xr:uid="{43EEBB5B-AA8F-4FC9-B919-9E007FF79AC0}">
      <text>
        <r>
          <rPr>
            <b/>
            <sz val="9"/>
            <color indexed="81"/>
            <rFont val="Tahoma"/>
            <family val="2"/>
          </rPr>
          <t>2006 ældste tilgængelige data, bruges.</t>
        </r>
      </text>
    </comment>
    <comment ref="Q164" authorId="0" shapeId="0" xr:uid="{A3AFA5BE-4C55-4493-B7A8-74ADF2B83E97}">
      <text>
        <r>
          <rPr>
            <b/>
            <sz val="9"/>
            <color indexed="81"/>
            <rFont val="Tahoma"/>
            <family val="2"/>
          </rPr>
          <t>2006 ældste tilgængelige data, bruges.</t>
        </r>
      </text>
    </comment>
    <comment ref="Q173" authorId="0" shapeId="0" xr:uid="{B5DA34FB-88A6-48C7-A6CD-1C171CEEF6A3}">
      <text>
        <r>
          <rPr>
            <b/>
            <sz val="9"/>
            <color indexed="81"/>
            <rFont val="Tahoma"/>
            <family val="2"/>
          </rPr>
          <t>Haves kun for 2011, men forventes på landsplan at være forholdsvis konstant.</t>
        </r>
      </text>
    </comment>
  </commentList>
</comments>
</file>

<file path=xl/sharedStrings.xml><?xml version="1.0" encoding="utf-8"?>
<sst xmlns="http://schemas.openxmlformats.org/spreadsheetml/2006/main" count="440" uniqueCount="149">
  <si>
    <t>Estimeret forbrug 2010</t>
  </si>
  <si>
    <t>Estimeret forbrug 2011</t>
  </si>
  <si>
    <t>TJ/år</t>
  </si>
  <si>
    <t>Estimeret forbrug 2012</t>
  </si>
  <si>
    <t>Estimeret forbrug 2013</t>
  </si>
  <si>
    <t>Estimeret forbrug 2015</t>
  </si>
  <si>
    <t>Estimeret forbrug 2014</t>
  </si>
  <si>
    <t>Estimeret dieselforbrug i landbrug, skovbrug og gartneri</t>
  </si>
  <si>
    <t>Estimeret forbrug 2016</t>
  </si>
  <si>
    <t>Region Nordjylland</t>
  </si>
  <si>
    <t>Brønderslev</t>
  </si>
  <si>
    <t>Frederikshavn</t>
  </si>
  <si>
    <t>Hjørring</t>
  </si>
  <si>
    <t>Jammerbugt</t>
  </si>
  <si>
    <t>Læsø</t>
  </si>
  <si>
    <t>Mariagerfjord</t>
  </si>
  <si>
    <t>Morsø</t>
  </si>
  <si>
    <t>Rebild</t>
  </si>
  <si>
    <t>Thisted</t>
  </si>
  <si>
    <t>Vesthimmerlands</t>
  </si>
  <si>
    <t>Aalborg</t>
  </si>
  <si>
    <t>Hele landet</t>
  </si>
  <si>
    <t>Estimeret forbrug 2017</t>
  </si>
  <si>
    <t>Estimeret forbrug 2018</t>
  </si>
  <si>
    <t>Det dyrkede areal efter afgrøde og tid (AFG07), DST: Danmark</t>
  </si>
  <si>
    <t>Byg i alt</t>
  </si>
  <si>
    <t>-</t>
  </si>
  <si>
    <t>Dyrket areal i alt</t>
  </si>
  <si>
    <t>Frilandsgrøntsager i alt</t>
  </si>
  <si>
    <t>Frugt og bær i alt</t>
  </si>
  <si>
    <t>Gartneriprodukter i alt</t>
  </si>
  <si>
    <t>Hvede i alt</t>
  </si>
  <si>
    <t>Industrifrø i alt</t>
  </si>
  <si>
    <t>Kartofler</t>
  </si>
  <si>
    <t>Korn i alt</t>
  </si>
  <si>
    <t>Raps i alt</t>
  </si>
  <si>
    <t>Rodfrugter i alt</t>
  </si>
  <si>
    <t>Vårraps i alt</t>
  </si>
  <si>
    <t>Anden frugt- og bærart</t>
  </si>
  <si>
    <t>Andet</t>
  </si>
  <si>
    <t>Blomsterløg og frilandsblomster</t>
  </si>
  <si>
    <t>Frilandsgrøntsager (ikke ærter til konserves)</t>
  </si>
  <si>
    <t>Jordbær</t>
  </si>
  <si>
    <t>Kartofler til melproduktion</t>
  </si>
  <si>
    <t>Kirsebær i alt</t>
  </si>
  <si>
    <t>Læggekartofter</t>
  </si>
  <si>
    <t>Planteskoleareal</t>
  </si>
  <si>
    <t>Pærer</t>
  </si>
  <si>
    <t>Solbær</t>
  </si>
  <si>
    <t>Spisekartofler</t>
  </si>
  <si>
    <t>Surkirsebær</t>
  </si>
  <si>
    <t>..</t>
  </si>
  <si>
    <t>Sødkirsebær</t>
  </si>
  <si>
    <t>Væksthusareal</t>
  </si>
  <si>
    <t>Æbler</t>
  </si>
  <si>
    <t>Ærter til konserves</t>
  </si>
  <si>
    <t>Braklægning med græs</t>
  </si>
  <si>
    <t>Brak og skov</t>
  </si>
  <si>
    <t>Juletræer</t>
  </si>
  <si>
    <t>Anden industrifrø</t>
  </si>
  <si>
    <t>Frø og bælgsæd</t>
  </si>
  <si>
    <t>Bælgsæd til modenhed</t>
  </si>
  <si>
    <t>Frø til udsæd</t>
  </si>
  <si>
    <t>Hør</t>
  </si>
  <si>
    <t>Vinterraps, ikke non food</t>
  </si>
  <si>
    <t>Frø og Bælgsæd</t>
  </si>
  <si>
    <t>Vinterraps, non food</t>
  </si>
  <si>
    <t>Vårraps, ikke non food</t>
  </si>
  <si>
    <t>Vårraps, non food</t>
  </si>
  <si>
    <t>Bælgsæd, fodermarvkål og andet grøntfoder</t>
  </si>
  <si>
    <t>Grovfoder</t>
  </si>
  <si>
    <t>Græs- og kløvermark i omdriften</t>
  </si>
  <si>
    <t>Korn og bælgsæd til ensilering (helsæd)</t>
  </si>
  <si>
    <t>Lucerne</t>
  </si>
  <si>
    <t>Majs til opfodring</t>
  </si>
  <si>
    <t>Græsarealer uden for omdriften</t>
  </si>
  <si>
    <t>Græs u. omdrift</t>
  </si>
  <si>
    <t>Foderroer</t>
  </si>
  <si>
    <t>Roer</t>
  </si>
  <si>
    <t>Sukkerroer til fabrik</t>
  </si>
  <si>
    <t>Rug</t>
  </si>
  <si>
    <t>Vintersæd</t>
  </si>
  <si>
    <t>Triticale og andet korn til modenhed</t>
  </si>
  <si>
    <t>Vinterbyg</t>
  </si>
  <si>
    <t>Vinterhvede</t>
  </si>
  <si>
    <t>Havre</t>
  </si>
  <si>
    <t>Vårsæd</t>
  </si>
  <si>
    <t>Vårbyg</t>
  </si>
  <si>
    <t>Vårhvede</t>
  </si>
  <si>
    <t>Græs og grøntfoder i omdriften i alt</t>
  </si>
  <si>
    <t>Samlet braklagt eller udtaget areal</t>
  </si>
  <si>
    <t>Vinterraps i alt</t>
  </si>
  <si>
    <t>Dieselforbrug i landbrug</t>
  </si>
  <si>
    <t>2018, ha</t>
  </si>
  <si>
    <t>2017, ha</t>
  </si>
  <si>
    <t>2016, ha</t>
  </si>
  <si>
    <t>2015, ha</t>
  </si>
  <si>
    <t>2014, ha</t>
  </si>
  <si>
    <t>2013, ha</t>
  </si>
  <si>
    <t>2012, ha</t>
  </si>
  <si>
    <t>2011, ha</t>
  </si>
  <si>
    <t>2010, ha</t>
  </si>
  <si>
    <t>2009, ha</t>
  </si>
  <si>
    <t>2008, ha</t>
  </si>
  <si>
    <t>2007, ha</t>
  </si>
  <si>
    <t>2006, ha</t>
  </si>
  <si>
    <t>l diesel/ha  *</t>
  </si>
  <si>
    <t>l diesel 2018</t>
  </si>
  <si>
    <t>l diesel 2017</t>
  </si>
  <si>
    <t>l diesel 2016</t>
  </si>
  <si>
    <t>l diesel 2015</t>
  </si>
  <si>
    <t>l diesel 2014</t>
  </si>
  <si>
    <t>l diesel 2013</t>
  </si>
  <si>
    <t>l diesel 2012</t>
  </si>
  <si>
    <t>l. diesel 2011</t>
  </si>
  <si>
    <t>l. diesel 2010</t>
  </si>
  <si>
    <t>l. diesel 2009</t>
  </si>
  <si>
    <t>l. diesel 2008</t>
  </si>
  <si>
    <t>l. diesel 2007</t>
  </si>
  <si>
    <t>l. diesel 2006</t>
  </si>
  <si>
    <t>Omsætningsfaktor mellem liter dieselolie og kWh jf. Energistatistik 2006 s. 43</t>
  </si>
  <si>
    <t>Tillæg for ikke-markrelateret kørsel</t>
  </si>
  <si>
    <t>I alt</t>
  </si>
  <si>
    <t>i TJ</t>
  </si>
  <si>
    <t>* Nielsen, V., 1989. Specific Fuel Consumption in European Countries. Denmark. In: Pick, E., Noren, O., Nielsen, V. (eds). Energy Consumption and Input-Output Relations of Field Operations. REUR Tecnical Series. Food and Agriculture Organization of the United Nations. Rome. rep.10. p.36-52.</t>
  </si>
  <si>
    <t>Det dyrkede areal efter afgrøde og tid (AFG07), DST: Region Nordjylland</t>
  </si>
  <si>
    <t>2006</t>
  </si>
  <si>
    <t>%</t>
  </si>
  <si>
    <t>2019, ha</t>
  </si>
  <si>
    <t>2020, ha</t>
  </si>
  <si>
    <t>Estimeret forbrug 2019</t>
  </si>
  <si>
    <t>Estimeret forbrug 2020</t>
  </si>
  <si>
    <t>Nationalt dieselforbrug i landbrug, skovbrug og gartneri jf. Energistyrelsen Energistatistik 2020</t>
  </si>
  <si>
    <t>l diesel 2019</t>
  </si>
  <si>
    <t>l diesel 2020</t>
  </si>
  <si>
    <t>Øvrige afgrøder</t>
  </si>
  <si>
    <t>Øvrige afgrøder og udyrket mark</t>
  </si>
  <si>
    <t>Uden afgrøde</t>
  </si>
  <si>
    <t>* AGF07 er afsluttet efter 2019, fremadrettet vil allokeringen ske efter AFG5.</t>
  </si>
  <si>
    <t>Antal ha</t>
  </si>
  <si>
    <t>kWh/l diesel, Energistatistik 2006 s. 43</t>
  </si>
  <si>
    <t>Bilag 15 - Dieselforbrug i landbruget 2020</t>
  </si>
  <si>
    <t>Region Nordjyllands andel af nationalt dieselforbrug til landbrug</t>
  </si>
  <si>
    <t>Areal i omdrift*</t>
  </si>
  <si>
    <t>*Arealer i omdrift estimeres i henhold til opgørelse fra Aarhus Universitet, 2015. Ændringer imellem årene på det totale areal i omdrift vurderes at være uden væsentlig betydning.</t>
  </si>
  <si>
    <t>l. diesel 1990</t>
  </si>
  <si>
    <t>1990, ha</t>
  </si>
  <si>
    <t>1990 (estimeret)</t>
  </si>
  <si>
    <t>Estimeret forbrug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</si>
</sst>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6" formatCode="_ * #,##0_ ;_ * \-#,##0_ ;_ * &quot;-&quot;??_ ;_ @_ "/>
    <numFmt numFmtId="167" formatCode="#,##0.0"/>
    <numFmt numFmtId="172" formatCode="0.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>
      <alignment vertical="top"/>
    </xf>
    <xf numFmtId="164" fontId="9" fillId="0" borderId="0" applyFont="0" applyFill="0" applyBorder="0" applyAlignment="0" applyProtection="0"/>
    <xf numFmtId="0" fontId="12" fillId="0" borderId="0" applyNumberFormat="0" applyBorder="0" applyAlignment="0"/>
  </cellStyleXfs>
  <cellXfs count="64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/>
    <xf numFmtId="0" fontId="0" fillId="3" borderId="0" xfId="0" applyNumberFormat="1" applyFill="1"/>
    <xf numFmtId="0" fontId="2" fillId="3" borderId="0" xfId="0" applyFont="1" applyFill="1" applyBorder="1" applyAlignment="1" applyProtection="1">
      <alignment horizontal="left"/>
      <protection locked="0"/>
    </xf>
    <xf numFmtId="0" fontId="1" fillId="3" borderId="0" xfId="0" applyFont="1" applyFill="1"/>
    <xf numFmtId="0" fontId="2" fillId="3" borderId="0" xfId="0" applyFont="1" applyFill="1"/>
    <xf numFmtId="0" fontId="7" fillId="0" borderId="0" xfId="4" applyFill="1">
      <alignment vertical="top"/>
    </xf>
    <xf numFmtId="1" fontId="4" fillId="3" borderId="1" xfId="0" applyNumberFormat="1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166" fontId="1" fillId="3" borderId="1" xfId="5" applyNumberFormat="1" applyFont="1" applyFill="1" applyBorder="1" applyAlignment="1" applyProtection="1">
      <alignment horizontal="right"/>
      <protection locked="0"/>
    </xf>
    <xf numFmtId="166" fontId="6" fillId="3" borderId="1" xfId="5" applyNumberFormat="1" applyFont="1" applyFill="1" applyBorder="1" applyAlignment="1" applyProtection="1">
      <alignment horizontal="left"/>
      <protection locked="0"/>
    </xf>
    <xf numFmtId="166" fontId="6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0" fillId="3" borderId="1" xfId="0" applyFill="1" applyBorder="1"/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quotePrefix="1" applyFill="1" applyBorder="1"/>
    <xf numFmtId="0" fontId="0" fillId="3" borderId="0" xfId="0" quotePrefix="1" applyFill="1"/>
    <xf numFmtId="3" fontId="0" fillId="3" borderId="0" xfId="0" applyNumberFormat="1" applyFill="1" applyAlignment="1" applyProtection="1">
      <alignment horizontal="right"/>
      <protection locked="0"/>
    </xf>
    <xf numFmtId="0" fontId="1" fillId="3" borderId="1" xfId="0" applyFont="1" applyFill="1" applyBorder="1"/>
    <xf numFmtId="0" fontId="0" fillId="5" borderId="1" xfId="0" applyFill="1" applyBorder="1"/>
    <xf numFmtId="0" fontId="1" fillId="0" borderId="1" xfId="0" applyFont="1" applyBorder="1"/>
    <xf numFmtId="3" fontId="0" fillId="3" borderId="1" xfId="0" applyNumberFormat="1" applyFill="1" applyBorder="1"/>
    <xf numFmtId="3" fontId="0" fillId="5" borderId="1" xfId="0" applyNumberFormat="1" applyFill="1" applyBorder="1"/>
    <xf numFmtId="3" fontId="0" fillId="3" borderId="0" xfId="0" applyNumberFormat="1" applyFill="1"/>
    <xf numFmtId="0" fontId="0" fillId="0" borderId="1" xfId="0" applyBorder="1"/>
    <xf numFmtId="9" fontId="2" fillId="5" borderId="1" xfId="0" applyNumberFormat="1" applyFont="1" applyFill="1" applyBorder="1"/>
    <xf numFmtId="0" fontId="2" fillId="5" borderId="1" xfId="0" applyFont="1" applyFill="1" applyBorder="1"/>
    <xf numFmtId="3" fontId="2" fillId="0" borderId="1" xfId="0" applyNumberFormat="1" applyFont="1" applyBorder="1"/>
    <xf numFmtId="167" fontId="0" fillId="3" borderId="1" xfId="0" applyNumberForma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4" fontId="0" fillId="3" borderId="1" xfId="0" applyNumberFormat="1" applyFill="1" applyBorder="1" applyAlignment="1" applyProtection="1">
      <alignment horizontal="right"/>
      <protection locked="0"/>
    </xf>
    <xf numFmtId="4" fontId="0" fillId="0" borderId="1" xfId="0" applyNumberFormat="1" applyFill="1" applyBorder="1" applyAlignment="1" applyProtection="1">
      <alignment horizontal="right"/>
      <protection locked="0"/>
    </xf>
    <xf numFmtId="0" fontId="0" fillId="3" borderId="0" xfId="0" applyFill="1" applyBorder="1"/>
    <xf numFmtId="0" fontId="0" fillId="3" borderId="0" xfId="0" quotePrefix="1" applyFill="1" applyBorder="1"/>
    <xf numFmtId="0" fontId="11" fillId="3" borderId="0" xfId="0" applyFont="1" applyFill="1" applyAlignment="1" applyProtection="1">
      <alignment horizontal="left"/>
      <protection locked="0"/>
    </xf>
    <xf numFmtId="0" fontId="1" fillId="3" borderId="1" xfId="6" applyFont="1" applyFill="1" applyBorder="1" applyAlignment="1" applyProtection="1">
      <alignment horizontal="left"/>
      <protection locked="0"/>
    </xf>
    <xf numFmtId="0" fontId="13" fillId="0" borderId="1" xfId="6" applyFont="1" applyBorder="1"/>
    <xf numFmtId="0" fontId="14" fillId="3" borderId="0" xfId="0" applyFont="1" applyFill="1"/>
    <xf numFmtId="3" fontId="1" fillId="0" borderId="1" xfId="0" applyNumberFormat="1" applyFont="1" applyBorder="1" applyAlignment="1" applyProtection="1">
      <protection locked="0"/>
    </xf>
    <xf numFmtId="3" fontId="1" fillId="3" borderId="1" xfId="0" applyNumberFormat="1" applyFont="1" applyFill="1" applyBorder="1" applyAlignment="1" applyProtection="1">
      <protection locked="0"/>
    </xf>
    <xf numFmtId="3" fontId="0" fillId="3" borderId="1" xfId="0" applyNumberForma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166" fontId="1" fillId="0" borderId="1" xfId="5" applyNumberFormat="1" applyFont="1" applyFill="1" applyBorder="1" applyAlignment="1" applyProtection="1">
      <alignment horizontal="right"/>
      <protection locked="0"/>
    </xf>
    <xf numFmtId="166" fontId="6" fillId="0" borderId="1" xfId="0" applyNumberFormat="1" applyFont="1" applyFill="1" applyBorder="1" applyAlignment="1" applyProtection="1">
      <alignment horizontal="left"/>
      <protection locked="0"/>
    </xf>
    <xf numFmtId="166" fontId="6" fillId="0" borderId="1" xfId="5" applyNumberFormat="1" applyFont="1" applyFill="1" applyBorder="1" applyAlignment="1" applyProtection="1">
      <alignment horizontal="left"/>
      <protection locked="0"/>
    </xf>
    <xf numFmtId="0" fontId="1" fillId="3" borderId="0" xfId="0" applyNumberFormat="1" applyFont="1" applyFill="1"/>
    <xf numFmtId="0" fontId="5" fillId="2" borderId="0" xfId="0" applyFont="1" applyFill="1" applyAlignment="1">
      <alignment horizontal="left"/>
    </xf>
    <xf numFmtId="166" fontId="8" fillId="0" borderId="1" xfId="3" quotePrefix="1" applyNumberFormat="1" applyFont="1" applyFill="1" applyBorder="1" applyAlignment="1">
      <alignment horizontal="left" vertical="top"/>
    </xf>
    <xf numFmtId="166" fontId="1" fillId="3" borderId="1" xfId="3" applyNumberFormat="1" applyFont="1" applyFill="1" applyBorder="1" applyAlignment="1" applyProtection="1">
      <alignment horizontal="right"/>
      <protection locked="0"/>
    </xf>
    <xf numFmtId="166" fontId="6" fillId="3" borderId="1" xfId="3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/>
    <xf numFmtId="172" fontId="0" fillId="0" borderId="1" xfId="0" applyNumberFormat="1" applyFill="1" applyBorder="1" applyAlignment="1" applyProtection="1">
      <alignment horizontal="right"/>
      <protection locked="0"/>
    </xf>
    <xf numFmtId="167" fontId="0" fillId="0" borderId="1" xfId="0" applyNumberFormat="1" applyFill="1" applyBorder="1" applyAlignment="1" applyProtection="1">
      <alignment horizontal="right"/>
      <protection locked="0"/>
    </xf>
  </cellXfs>
  <cellStyles count="7">
    <cellStyle name="Komma" xfId="5" builtinId="3"/>
    <cellStyle name="Komma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3" xfId="4" xr:uid="{00000000-0005-0000-0000-000004000000}"/>
    <cellStyle name="Normal 3" xfId="6" xr:uid="{EEED2598-723C-44FD-A3D7-40C325CBF78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W202"/>
  <sheetViews>
    <sheetView showGridLines="0" tabSelected="1" topLeftCell="H43" zoomScale="85" zoomScaleNormal="85" workbookViewId="0">
      <selection activeCell="R65" sqref="R65"/>
    </sheetView>
  </sheetViews>
  <sheetFormatPr defaultColWidth="11.42578125" defaultRowHeight="12.75" x14ac:dyDescent="0.2"/>
  <cols>
    <col min="1" max="3" width="16.140625" customWidth="1"/>
    <col min="4" max="5" width="21.28515625" customWidth="1"/>
    <col min="6" max="6" width="21.28515625" bestFit="1" customWidth="1"/>
    <col min="7" max="11" width="28.42578125" customWidth="1"/>
    <col min="12" max="12" width="28" customWidth="1"/>
    <col min="13" max="13" width="15.85546875" bestFit="1" customWidth="1"/>
    <col min="14" max="15" width="14.85546875" bestFit="1" customWidth="1"/>
    <col min="17" max="17" width="16.42578125" customWidth="1"/>
    <col min="24" max="25" width="12.7109375" bestFit="1" customWidth="1"/>
    <col min="26" max="26" width="12.85546875" customWidth="1"/>
  </cols>
  <sheetData>
    <row r="1" spans="1:41" s="1" customFormat="1" ht="26.25" x14ac:dyDescent="0.4">
      <c r="A1" s="57" t="s">
        <v>141</v>
      </c>
      <c r="B1" s="57"/>
      <c r="C1" s="57"/>
      <c r="D1" s="57"/>
      <c r="E1" s="57"/>
      <c r="F1" s="57"/>
      <c r="G1" s="57"/>
      <c r="H1" s="57"/>
      <c r="I1" s="57"/>
      <c r="J1" s="57"/>
    </row>
    <row r="2" spans="1:41" x14ac:dyDescent="0.2">
      <c r="A2" s="18" t="s">
        <v>125</v>
      </c>
      <c r="B2" s="18"/>
      <c r="C2" s="18"/>
      <c r="D2" s="18"/>
      <c r="E2" s="18"/>
      <c r="F2" s="44"/>
      <c r="G2" s="18"/>
      <c r="H2" s="18"/>
      <c r="I2" s="1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5" x14ac:dyDescent="0.25">
      <c r="A4" s="28" t="s">
        <v>139</v>
      </c>
      <c r="B4" s="21">
        <v>2020</v>
      </c>
      <c r="C4" s="21">
        <v>2019</v>
      </c>
      <c r="D4" s="21">
        <v>2018</v>
      </c>
      <c r="E4" s="21">
        <v>2017</v>
      </c>
      <c r="F4" s="21">
        <v>2016</v>
      </c>
      <c r="G4" s="22">
        <v>2015</v>
      </c>
      <c r="H4" s="22">
        <v>2014</v>
      </c>
      <c r="I4" s="22">
        <v>2013</v>
      </c>
      <c r="J4" s="22">
        <v>2012</v>
      </c>
      <c r="K4" s="22">
        <v>2011</v>
      </c>
      <c r="L4" s="22">
        <v>2010</v>
      </c>
      <c r="M4" s="21">
        <v>2009</v>
      </c>
      <c r="N4" s="21">
        <v>2008</v>
      </c>
      <c r="O4" s="3">
        <v>2007</v>
      </c>
      <c r="P4" s="3" t="s">
        <v>126</v>
      </c>
      <c r="Q4" s="3">
        <v>1990</v>
      </c>
      <c r="R4" s="20"/>
      <c r="S4" s="42"/>
      <c r="T4" s="42"/>
      <c r="U4" s="2"/>
      <c r="V4" s="2"/>
      <c r="W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x14ac:dyDescent="0.2">
      <c r="A5" s="45" t="s">
        <v>25</v>
      </c>
      <c r="B5" s="51">
        <f>C5</f>
        <v>89055</v>
      </c>
      <c r="C5" s="51">
        <v>89055</v>
      </c>
      <c r="D5" s="48">
        <v>123227</v>
      </c>
      <c r="E5" s="48">
        <v>107680</v>
      </c>
      <c r="F5" s="48">
        <v>116950</v>
      </c>
      <c r="G5" s="49">
        <v>92228</v>
      </c>
      <c r="H5" s="49">
        <v>90446</v>
      </c>
      <c r="I5" s="50">
        <v>109211</v>
      </c>
      <c r="J5" s="50">
        <v>111516</v>
      </c>
      <c r="K5" s="24">
        <v>85711</v>
      </c>
      <c r="L5" s="24">
        <v>85059</v>
      </c>
      <c r="M5" s="24">
        <v>80823</v>
      </c>
      <c r="N5" s="24">
        <v>98674</v>
      </c>
      <c r="O5" s="24">
        <v>96415</v>
      </c>
      <c r="P5" s="24">
        <v>105547</v>
      </c>
      <c r="Q5" s="24">
        <f>P5</f>
        <v>105547</v>
      </c>
      <c r="R5" s="25" t="s">
        <v>26</v>
      </c>
      <c r="S5" s="43"/>
      <c r="T5" s="43"/>
      <c r="U5" s="26"/>
      <c r="V5" s="26"/>
      <c r="W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41" x14ac:dyDescent="0.2">
      <c r="A6" s="45" t="s">
        <v>27</v>
      </c>
      <c r="B6" s="51">
        <f t="shared" ref="B6:B63" si="0">C6</f>
        <v>497167</v>
      </c>
      <c r="C6" s="51">
        <v>497167</v>
      </c>
      <c r="D6" s="48">
        <v>481874</v>
      </c>
      <c r="E6" s="48">
        <v>480258</v>
      </c>
      <c r="F6" s="48">
        <v>485211</v>
      </c>
      <c r="G6" s="49">
        <v>489120</v>
      </c>
      <c r="H6" s="49">
        <v>482021</v>
      </c>
      <c r="I6" s="50">
        <v>488538</v>
      </c>
      <c r="J6" s="50">
        <v>488217</v>
      </c>
      <c r="K6" s="24">
        <v>486185</v>
      </c>
      <c r="L6" s="24">
        <v>490888</v>
      </c>
      <c r="M6" s="24">
        <v>481885</v>
      </c>
      <c r="N6" s="24">
        <v>486453</v>
      </c>
      <c r="O6" s="24">
        <v>489768</v>
      </c>
      <c r="P6" s="24">
        <v>498620</v>
      </c>
      <c r="Q6" s="24">
        <f t="shared" ref="Q6:Q63" si="1">P6</f>
        <v>498620</v>
      </c>
      <c r="R6" s="25" t="s">
        <v>26</v>
      </c>
      <c r="S6" s="43"/>
      <c r="T6" s="43"/>
      <c r="U6" s="26"/>
      <c r="V6" s="26"/>
      <c r="W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41" x14ac:dyDescent="0.2">
      <c r="A7" s="45" t="s">
        <v>28</v>
      </c>
      <c r="B7" s="51">
        <f t="shared" si="0"/>
        <v>873</v>
      </c>
      <c r="C7" s="51">
        <v>873</v>
      </c>
      <c r="D7" s="48">
        <v>1091</v>
      </c>
      <c r="E7" s="48">
        <v>961</v>
      </c>
      <c r="F7" s="48">
        <v>897</v>
      </c>
      <c r="G7" s="49">
        <v>920</v>
      </c>
      <c r="H7" s="49">
        <v>1295</v>
      </c>
      <c r="I7" s="50">
        <v>665</v>
      </c>
      <c r="J7" s="50">
        <v>239</v>
      </c>
      <c r="K7" s="24">
        <v>248</v>
      </c>
      <c r="L7" s="24">
        <v>475</v>
      </c>
      <c r="M7" s="24">
        <v>440</v>
      </c>
      <c r="N7" s="24">
        <v>334</v>
      </c>
      <c r="O7" s="24">
        <v>347</v>
      </c>
      <c r="P7" s="24">
        <v>317</v>
      </c>
      <c r="Q7" s="24">
        <f t="shared" si="1"/>
        <v>317</v>
      </c>
      <c r="R7" s="25" t="s">
        <v>26</v>
      </c>
      <c r="S7" s="43"/>
      <c r="T7" s="43"/>
      <c r="U7" s="26"/>
      <c r="V7" s="26"/>
      <c r="W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41" x14ac:dyDescent="0.2">
      <c r="A8" s="45" t="s">
        <v>29</v>
      </c>
      <c r="B8" s="51">
        <f t="shared" si="0"/>
        <v>283</v>
      </c>
      <c r="C8" s="51">
        <v>283</v>
      </c>
      <c r="D8" s="48">
        <v>347</v>
      </c>
      <c r="E8" s="48">
        <v>263</v>
      </c>
      <c r="F8" s="48">
        <v>298</v>
      </c>
      <c r="G8" s="49">
        <v>207</v>
      </c>
      <c r="H8" s="49">
        <v>214</v>
      </c>
      <c r="I8" s="50">
        <v>336</v>
      </c>
      <c r="J8" s="50">
        <v>211</v>
      </c>
      <c r="K8" s="24">
        <v>274</v>
      </c>
      <c r="L8" s="24">
        <v>310</v>
      </c>
      <c r="M8" s="24">
        <v>318</v>
      </c>
      <c r="N8" s="24">
        <v>370</v>
      </c>
      <c r="O8" s="24">
        <v>364</v>
      </c>
      <c r="P8" s="24">
        <v>403</v>
      </c>
      <c r="Q8" s="24">
        <f t="shared" si="1"/>
        <v>403</v>
      </c>
      <c r="R8" s="25" t="s">
        <v>26</v>
      </c>
      <c r="S8" s="43"/>
      <c r="T8" s="43"/>
      <c r="U8" s="26"/>
      <c r="V8" s="26"/>
      <c r="W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41" x14ac:dyDescent="0.2">
      <c r="A9" s="45" t="s">
        <v>30</v>
      </c>
      <c r="B9" s="51">
        <f t="shared" si="0"/>
        <v>1209</v>
      </c>
      <c r="C9" s="51">
        <v>1209</v>
      </c>
      <c r="D9" s="48">
        <v>1501</v>
      </c>
      <c r="E9" s="48">
        <v>1289</v>
      </c>
      <c r="F9" s="48">
        <v>1244</v>
      </c>
      <c r="G9" s="49">
        <v>1156</v>
      </c>
      <c r="H9" s="49">
        <v>1540</v>
      </c>
      <c r="I9" s="50">
        <v>1033</v>
      </c>
      <c r="J9" s="50">
        <v>530</v>
      </c>
      <c r="K9" s="24">
        <v>550</v>
      </c>
      <c r="L9" s="24">
        <v>874</v>
      </c>
      <c r="M9" s="24">
        <v>891</v>
      </c>
      <c r="N9" s="24">
        <v>862</v>
      </c>
      <c r="O9" s="24">
        <v>882</v>
      </c>
      <c r="P9" s="24">
        <v>927</v>
      </c>
      <c r="Q9" s="24">
        <f t="shared" si="1"/>
        <v>927</v>
      </c>
      <c r="R9" s="25" t="s">
        <v>26</v>
      </c>
      <c r="S9" s="43"/>
      <c r="T9" s="43"/>
      <c r="U9" s="26"/>
      <c r="V9" s="26"/>
      <c r="W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41" x14ac:dyDescent="0.2">
      <c r="A10" s="45" t="s">
        <v>31</v>
      </c>
      <c r="B10" s="51">
        <f t="shared" si="0"/>
        <v>96267</v>
      </c>
      <c r="C10" s="51">
        <v>96267</v>
      </c>
      <c r="D10" s="48">
        <v>75992</v>
      </c>
      <c r="E10" s="48">
        <v>104074</v>
      </c>
      <c r="F10" s="48">
        <v>98330</v>
      </c>
      <c r="G10" s="49">
        <v>108548</v>
      </c>
      <c r="H10" s="49">
        <v>119442</v>
      </c>
      <c r="I10" s="50">
        <v>104111</v>
      </c>
      <c r="J10" s="50">
        <v>108555</v>
      </c>
      <c r="K10" s="24">
        <v>141545</v>
      </c>
      <c r="L10" s="24">
        <v>145577</v>
      </c>
      <c r="M10" s="24">
        <v>141149</v>
      </c>
      <c r="N10" s="24">
        <v>126952</v>
      </c>
      <c r="O10" s="24">
        <v>129088</v>
      </c>
      <c r="P10" s="24">
        <v>131344</v>
      </c>
      <c r="Q10" s="24">
        <f t="shared" si="1"/>
        <v>131344</v>
      </c>
      <c r="R10" s="25" t="s">
        <v>26</v>
      </c>
      <c r="S10" s="43"/>
      <c r="T10" s="43"/>
      <c r="U10" s="26"/>
      <c r="V10" s="26"/>
      <c r="W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41" x14ac:dyDescent="0.2">
      <c r="A11" s="45" t="s">
        <v>32</v>
      </c>
      <c r="B11" s="51">
        <f t="shared" si="0"/>
        <v>31579</v>
      </c>
      <c r="C11" s="51">
        <v>31579</v>
      </c>
      <c r="D11" s="48">
        <v>22149</v>
      </c>
      <c r="E11" s="48">
        <v>27612</v>
      </c>
      <c r="F11" s="48">
        <v>28223</v>
      </c>
      <c r="G11" s="49">
        <v>32556</v>
      </c>
      <c r="H11" s="49">
        <v>25830</v>
      </c>
      <c r="I11" s="50">
        <v>26661</v>
      </c>
      <c r="J11" s="50">
        <v>26004</v>
      </c>
      <c r="K11" s="24">
        <v>26942</v>
      </c>
      <c r="L11" s="24">
        <v>25611</v>
      </c>
      <c r="M11" s="24">
        <v>27172</v>
      </c>
      <c r="N11" s="24">
        <v>32873</v>
      </c>
      <c r="O11" s="24">
        <v>28113</v>
      </c>
      <c r="P11" s="24">
        <v>22244</v>
      </c>
      <c r="Q11" s="24">
        <f t="shared" si="1"/>
        <v>22244</v>
      </c>
      <c r="R11" s="25" t="s">
        <v>26</v>
      </c>
      <c r="S11" s="43"/>
      <c r="T11" s="43"/>
      <c r="U11" s="26"/>
      <c r="V11" s="26"/>
      <c r="W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41" x14ac:dyDescent="0.2">
      <c r="A12" s="45" t="s">
        <v>33</v>
      </c>
      <c r="B12" s="51">
        <f t="shared" si="0"/>
        <v>10800</v>
      </c>
      <c r="C12" s="51">
        <v>10800</v>
      </c>
      <c r="D12" s="48">
        <v>9900</v>
      </c>
      <c r="E12" s="48">
        <v>7706</v>
      </c>
      <c r="F12" s="48">
        <v>7888</v>
      </c>
      <c r="G12" s="49">
        <v>6519</v>
      </c>
      <c r="H12" s="49">
        <v>7300</v>
      </c>
      <c r="I12" s="50">
        <v>7407</v>
      </c>
      <c r="J12" s="50">
        <v>7028</v>
      </c>
      <c r="K12" s="24">
        <v>6480</v>
      </c>
      <c r="L12" s="24">
        <v>5972</v>
      </c>
      <c r="M12" s="24">
        <v>5699</v>
      </c>
      <c r="N12" s="24">
        <v>6277</v>
      </c>
      <c r="O12" s="24">
        <v>6773</v>
      </c>
      <c r="P12" s="24">
        <v>5776</v>
      </c>
      <c r="Q12" s="24">
        <f t="shared" si="1"/>
        <v>5776</v>
      </c>
      <c r="R12" s="25" t="s">
        <v>26</v>
      </c>
      <c r="S12" s="43"/>
      <c r="T12" s="43"/>
      <c r="U12" s="26"/>
      <c r="V12" s="26"/>
      <c r="W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41" x14ac:dyDescent="0.2">
      <c r="A13" s="45" t="s">
        <v>34</v>
      </c>
      <c r="B13" s="51">
        <f t="shared" si="0"/>
        <v>236359</v>
      </c>
      <c r="C13" s="51">
        <v>236359</v>
      </c>
      <c r="D13" s="48">
        <v>249462</v>
      </c>
      <c r="E13" s="48">
        <v>257581</v>
      </c>
      <c r="F13" s="48">
        <v>260545</v>
      </c>
      <c r="G13" s="49">
        <v>248460</v>
      </c>
      <c r="H13" s="49">
        <v>254932</v>
      </c>
      <c r="I13" s="50">
        <v>257569</v>
      </c>
      <c r="J13" s="50">
        <v>260124</v>
      </c>
      <c r="K13" s="24">
        <v>264506</v>
      </c>
      <c r="L13" s="24">
        <v>269092</v>
      </c>
      <c r="M13" s="24">
        <v>262157</v>
      </c>
      <c r="N13" s="24">
        <v>266935</v>
      </c>
      <c r="O13" s="24">
        <v>261819</v>
      </c>
      <c r="P13" s="24">
        <v>273599</v>
      </c>
      <c r="Q13" s="24">
        <f t="shared" si="1"/>
        <v>273599</v>
      </c>
      <c r="R13" s="25" t="s">
        <v>26</v>
      </c>
      <c r="S13" s="43"/>
      <c r="T13" s="43"/>
      <c r="U13" s="26"/>
      <c r="V13" s="26"/>
      <c r="W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41" x14ac:dyDescent="0.2">
      <c r="A14" s="45" t="s">
        <v>35</v>
      </c>
      <c r="B14" s="51">
        <f t="shared" si="0"/>
        <v>31524</v>
      </c>
      <c r="C14" s="51">
        <v>31524</v>
      </c>
      <c r="D14" s="48">
        <v>22142</v>
      </c>
      <c r="E14" s="48">
        <v>27608</v>
      </c>
      <c r="F14" s="48">
        <v>28201</v>
      </c>
      <c r="G14" s="49">
        <v>32543</v>
      </c>
      <c r="H14" s="49">
        <v>25827</v>
      </c>
      <c r="I14" s="50">
        <v>26654</v>
      </c>
      <c r="J14" s="50">
        <v>25975</v>
      </c>
      <c r="K14" s="24">
        <v>26942</v>
      </c>
      <c r="L14" s="24">
        <v>25586</v>
      </c>
      <c r="M14" s="24">
        <v>27079</v>
      </c>
      <c r="N14" s="24">
        <v>32867</v>
      </c>
      <c r="O14" s="24">
        <v>28111</v>
      </c>
      <c r="P14" s="24">
        <v>22158</v>
      </c>
      <c r="Q14" s="24">
        <f t="shared" si="1"/>
        <v>22158</v>
      </c>
      <c r="R14" s="25" t="s">
        <v>26</v>
      </c>
      <c r="S14" s="43"/>
      <c r="T14" s="43"/>
      <c r="U14" s="26"/>
      <c r="V14" s="26"/>
      <c r="W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41" x14ac:dyDescent="0.2">
      <c r="A15" s="45" t="s">
        <v>36</v>
      </c>
      <c r="B15" s="51">
        <f t="shared" si="0"/>
        <v>12651</v>
      </c>
      <c r="C15" s="51">
        <v>12651</v>
      </c>
      <c r="D15" s="48">
        <v>11849</v>
      </c>
      <c r="E15" s="48">
        <v>9456</v>
      </c>
      <c r="F15" s="48">
        <v>9659</v>
      </c>
      <c r="G15" s="49">
        <v>8490</v>
      </c>
      <c r="H15" s="49">
        <v>9450</v>
      </c>
      <c r="I15" s="50">
        <v>9313</v>
      </c>
      <c r="J15" s="50">
        <v>8422</v>
      </c>
      <c r="K15" s="24">
        <v>7650</v>
      </c>
      <c r="L15" s="24">
        <v>7008</v>
      </c>
      <c r="M15" s="24">
        <v>6995</v>
      </c>
      <c r="N15" s="24">
        <v>7272</v>
      </c>
      <c r="O15" s="24">
        <v>7777</v>
      </c>
      <c r="P15" s="24">
        <v>6705</v>
      </c>
      <c r="Q15" s="24">
        <f t="shared" si="1"/>
        <v>6705</v>
      </c>
      <c r="R15" s="25" t="s">
        <v>26</v>
      </c>
      <c r="S15" s="43"/>
      <c r="T15" s="43"/>
      <c r="U15" s="26"/>
      <c r="V15" s="26"/>
      <c r="W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41" x14ac:dyDescent="0.2">
      <c r="A16" s="45" t="s">
        <v>37</v>
      </c>
      <c r="B16" s="51">
        <f t="shared" si="0"/>
        <v>47</v>
      </c>
      <c r="C16" s="51">
        <v>47</v>
      </c>
      <c r="D16" s="48">
        <v>228</v>
      </c>
      <c r="E16" s="48">
        <v>65</v>
      </c>
      <c r="F16" s="48">
        <v>149</v>
      </c>
      <c r="G16" s="49">
        <v>12</v>
      </c>
      <c r="H16" s="49">
        <v>142</v>
      </c>
      <c r="I16" s="50">
        <v>158</v>
      </c>
      <c r="J16" s="50">
        <v>377</v>
      </c>
      <c r="K16" s="24">
        <v>163</v>
      </c>
      <c r="L16" s="24">
        <v>333</v>
      </c>
      <c r="M16" s="24">
        <v>198</v>
      </c>
      <c r="N16" s="24">
        <v>50</v>
      </c>
      <c r="O16" s="24">
        <v>223</v>
      </c>
      <c r="P16" s="24">
        <v>337</v>
      </c>
      <c r="Q16" s="24">
        <f t="shared" si="1"/>
        <v>337</v>
      </c>
      <c r="R16" s="25" t="s">
        <v>26</v>
      </c>
      <c r="S16" s="43"/>
      <c r="T16" s="43"/>
      <c r="U16" s="26"/>
      <c r="V16" s="26"/>
      <c r="W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2">
      <c r="A17" s="45" t="s">
        <v>38</v>
      </c>
      <c r="B17" s="51">
        <f t="shared" si="0"/>
        <v>94</v>
      </c>
      <c r="C17" s="51">
        <v>94</v>
      </c>
      <c r="D17" s="48">
        <v>106</v>
      </c>
      <c r="E17" s="48">
        <v>71</v>
      </c>
      <c r="F17" s="48">
        <v>84</v>
      </c>
      <c r="G17" s="49">
        <v>36</v>
      </c>
      <c r="H17" s="49">
        <v>30</v>
      </c>
      <c r="I17" s="50">
        <v>49</v>
      </c>
      <c r="J17" s="50">
        <v>19</v>
      </c>
      <c r="K17" s="24">
        <v>23</v>
      </c>
      <c r="L17" s="24">
        <v>24</v>
      </c>
      <c r="M17" s="24">
        <v>29</v>
      </c>
      <c r="N17" s="24">
        <v>50</v>
      </c>
      <c r="O17" s="24">
        <v>34</v>
      </c>
      <c r="P17" s="24">
        <v>39</v>
      </c>
      <c r="Q17" s="24">
        <f t="shared" si="1"/>
        <v>39</v>
      </c>
      <c r="R17" s="20" t="s">
        <v>39</v>
      </c>
      <c r="S17" s="42"/>
      <c r="T17" s="42"/>
      <c r="U17" s="2"/>
      <c r="V17" s="2"/>
      <c r="W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2">
      <c r="A18" s="45" t="s">
        <v>40</v>
      </c>
      <c r="B18" s="51">
        <f t="shared" si="0"/>
        <v>0</v>
      </c>
      <c r="C18" s="51"/>
      <c r="D18" s="48"/>
      <c r="E18" s="48">
        <v>2</v>
      </c>
      <c r="F18" s="48" t="s">
        <v>51</v>
      </c>
      <c r="G18" s="49" t="s">
        <v>51</v>
      </c>
      <c r="H18" s="49">
        <v>1</v>
      </c>
      <c r="I18" s="50" t="s">
        <v>51</v>
      </c>
      <c r="J18" s="50" t="s">
        <v>51</v>
      </c>
      <c r="K18" s="24">
        <v>4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f t="shared" si="1"/>
        <v>0</v>
      </c>
      <c r="R18" s="20" t="s">
        <v>39</v>
      </c>
      <c r="S18" s="42"/>
      <c r="T18" s="42"/>
      <c r="U18" s="2"/>
      <c r="V18" s="2"/>
      <c r="W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2">
      <c r="A19" s="45" t="s">
        <v>41</v>
      </c>
      <c r="B19" s="51">
        <f t="shared" si="0"/>
        <v>838</v>
      </c>
      <c r="C19" s="51">
        <v>838</v>
      </c>
      <c r="D19" s="48">
        <v>1045</v>
      </c>
      <c r="E19" s="48">
        <v>871</v>
      </c>
      <c r="F19" s="48">
        <v>876</v>
      </c>
      <c r="G19" s="49">
        <v>891</v>
      </c>
      <c r="H19" s="49">
        <v>1285</v>
      </c>
      <c r="I19" s="50">
        <v>642</v>
      </c>
      <c r="J19" s="50">
        <v>222</v>
      </c>
      <c r="K19" s="24">
        <v>230</v>
      </c>
      <c r="L19" s="24">
        <v>444</v>
      </c>
      <c r="M19" s="24">
        <v>420</v>
      </c>
      <c r="N19" s="24">
        <v>325</v>
      </c>
      <c r="O19" s="24">
        <v>337</v>
      </c>
      <c r="P19" s="24">
        <v>311</v>
      </c>
      <c r="Q19" s="24">
        <f t="shared" si="1"/>
        <v>311</v>
      </c>
      <c r="R19" s="20" t="s">
        <v>39</v>
      </c>
      <c r="S19" s="42"/>
      <c r="T19" s="42"/>
      <c r="U19" s="2"/>
      <c r="V19" s="2"/>
      <c r="W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x14ac:dyDescent="0.2">
      <c r="A20" s="45" t="s">
        <v>42</v>
      </c>
      <c r="B20" s="51">
        <f t="shared" si="0"/>
        <v>123</v>
      </c>
      <c r="C20" s="51">
        <v>123</v>
      </c>
      <c r="D20" s="48">
        <v>168</v>
      </c>
      <c r="E20" s="48">
        <v>119</v>
      </c>
      <c r="F20" s="48">
        <v>123</v>
      </c>
      <c r="G20" s="49">
        <v>108</v>
      </c>
      <c r="H20" s="49">
        <v>68</v>
      </c>
      <c r="I20" s="50">
        <v>105</v>
      </c>
      <c r="J20" s="50">
        <v>78</v>
      </c>
      <c r="K20" s="24">
        <v>87</v>
      </c>
      <c r="L20" s="24">
        <v>98</v>
      </c>
      <c r="M20" s="24">
        <v>102</v>
      </c>
      <c r="N20" s="24">
        <v>94</v>
      </c>
      <c r="O20" s="24">
        <v>122</v>
      </c>
      <c r="P20" s="24">
        <v>155</v>
      </c>
      <c r="Q20" s="24">
        <f t="shared" si="1"/>
        <v>155</v>
      </c>
      <c r="R20" s="20" t="s">
        <v>39</v>
      </c>
      <c r="S20" s="42"/>
      <c r="T20" s="42"/>
      <c r="U20" s="2"/>
      <c r="V20" s="2"/>
      <c r="W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x14ac:dyDescent="0.2">
      <c r="A21" s="45" t="s">
        <v>43</v>
      </c>
      <c r="B21" s="51">
        <f t="shared" si="0"/>
        <v>7486</v>
      </c>
      <c r="C21" s="51">
        <v>7486</v>
      </c>
      <c r="D21" s="48">
        <v>6615</v>
      </c>
      <c r="E21" s="48">
        <v>4761</v>
      </c>
      <c r="F21" s="48">
        <v>4965</v>
      </c>
      <c r="G21" s="49">
        <v>4109</v>
      </c>
      <c r="H21" s="49">
        <v>4604</v>
      </c>
      <c r="I21" s="50">
        <v>4617</v>
      </c>
      <c r="J21" s="50">
        <v>5028</v>
      </c>
      <c r="K21" s="24">
        <v>4127</v>
      </c>
      <c r="L21" s="24">
        <v>3420</v>
      </c>
      <c r="M21" s="24">
        <v>3324</v>
      </c>
      <c r="N21" s="24">
        <v>4293</v>
      </c>
      <c r="O21" s="24">
        <v>4418</v>
      </c>
      <c r="P21" s="24">
        <v>3768</v>
      </c>
      <c r="Q21" s="24">
        <f t="shared" si="1"/>
        <v>3768</v>
      </c>
      <c r="R21" s="20" t="s">
        <v>39</v>
      </c>
      <c r="S21" s="42"/>
      <c r="T21" s="42"/>
      <c r="U21" s="2"/>
      <c r="V21" s="2"/>
      <c r="W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x14ac:dyDescent="0.2">
      <c r="A22" s="45" t="s">
        <v>44</v>
      </c>
      <c r="B22" s="51">
        <f t="shared" si="0"/>
        <v>5</v>
      </c>
      <c r="C22" s="51">
        <v>5</v>
      </c>
      <c r="D22" s="48"/>
      <c r="E22" s="48">
        <v>4</v>
      </c>
      <c r="F22" s="48">
        <v>8</v>
      </c>
      <c r="G22" s="49" t="s">
        <v>51</v>
      </c>
      <c r="H22" s="49">
        <v>6</v>
      </c>
      <c r="I22" s="50" t="s">
        <v>51</v>
      </c>
      <c r="J22" s="50" t="s">
        <v>51</v>
      </c>
      <c r="K22" s="24">
        <v>6</v>
      </c>
      <c r="L22" s="24">
        <v>11</v>
      </c>
      <c r="M22" s="24">
        <v>9</v>
      </c>
      <c r="N22" s="24">
        <v>9</v>
      </c>
      <c r="O22" s="24">
        <v>7</v>
      </c>
      <c r="P22" s="24">
        <v>5</v>
      </c>
      <c r="Q22" s="24">
        <f t="shared" si="1"/>
        <v>5</v>
      </c>
      <c r="R22" s="20" t="s">
        <v>39</v>
      </c>
      <c r="S22" s="42"/>
      <c r="T22" s="42"/>
      <c r="U22" s="2"/>
      <c r="V22" s="2"/>
      <c r="W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2">
      <c r="A23" s="45" t="s">
        <v>45</v>
      </c>
      <c r="B23" s="51">
        <f t="shared" si="0"/>
        <v>1264</v>
      </c>
      <c r="C23" s="51">
        <v>1264</v>
      </c>
      <c r="D23" s="48">
        <v>841</v>
      </c>
      <c r="E23" s="48">
        <v>771</v>
      </c>
      <c r="F23" s="48">
        <v>756</v>
      </c>
      <c r="G23" s="49">
        <v>757</v>
      </c>
      <c r="H23" s="49">
        <v>358</v>
      </c>
      <c r="I23" s="50">
        <v>731</v>
      </c>
      <c r="J23" s="50">
        <v>544</v>
      </c>
      <c r="K23" s="24">
        <v>563</v>
      </c>
      <c r="L23" s="24">
        <v>567</v>
      </c>
      <c r="M23" s="24">
        <v>554</v>
      </c>
      <c r="N23" s="24">
        <v>735</v>
      </c>
      <c r="O23" s="24">
        <v>612</v>
      </c>
      <c r="P23" s="24">
        <v>685</v>
      </c>
      <c r="Q23" s="24">
        <f t="shared" si="1"/>
        <v>685</v>
      </c>
      <c r="R23" s="20" t="s">
        <v>39</v>
      </c>
      <c r="S23" s="42"/>
      <c r="T23" s="42"/>
      <c r="U23" s="2"/>
      <c r="V23" s="2"/>
      <c r="W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x14ac:dyDescent="0.2">
      <c r="A24" s="45" t="s">
        <v>46</v>
      </c>
      <c r="B24" s="51">
        <f t="shared" si="0"/>
        <v>53</v>
      </c>
      <c r="C24" s="51">
        <v>53</v>
      </c>
      <c r="D24" s="48">
        <v>64</v>
      </c>
      <c r="E24" s="48">
        <v>63</v>
      </c>
      <c r="F24" s="48">
        <v>48</v>
      </c>
      <c r="G24" s="49">
        <v>29</v>
      </c>
      <c r="H24" s="49">
        <v>30</v>
      </c>
      <c r="I24" s="50">
        <v>32</v>
      </c>
      <c r="J24" s="50">
        <v>81</v>
      </c>
      <c r="K24" s="24">
        <v>24</v>
      </c>
      <c r="L24" s="24">
        <v>88</v>
      </c>
      <c r="M24" s="24">
        <v>133</v>
      </c>
      <c r="N24" s="24">
        <v>158</v>
      </c>
      <c r="O24" s="24">
        <v>171</v>
      </c>
      <c r="P24" s="24">
        <v>207</v>
      </c>
      <c r="Q24" s="24">
        <f t="shared" si="1"/>
        <v>207</v>
      </c>
      <c r="R24" s="20" t="s">
        <v>39</v>
      </c>
      <c r="S24" s="42"/>
      <c r="T24" s="42"/>
      <c r="U24" s="2"/>
      <c r="V24" s="2"/>
      <c r="W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x14ac:dyDescent="0.2">
      <c r="A25" s="45" t="s">
        <v>47</v>
      </c>
      <c r="B25" s="51">
        <f t="shared" si="0"/>
        <v>0</v>
      </c>
      <c r="C25" s="51"/>
      <c r="D25" s="48"/>
      <c r="E25" s="48">
        <v>6</v>
      </c>
      <c r="F25" s="48">
        <v>5</v>
      </c>
      <c r="G25" s="49">
        <v>7</v>
      </c>
      <c r="H25" s="49">
        <v>5</v>
      </c>
      <c r="I25" s="50">
        <v>6</v>
      </c>
      <c r="J25" s="50">
        <v>5</v>
      </c>
      <c r="K25" s="24">
        <v>4</v>
      </c>
      <c r="L25" s="24">
        <v>5</v>
      </c>
      <c r="M25" s="24">
        <v>4</v>
      </c>
      <c r="N25" s="24">
        <v>9</v>
      </c>
      <c r="O25" s="24">
        <v>16</v>
      </c>
      <c r="P25" s="24">
        <v>8</v>
      </c>
      <c r="Q25" s="24">
        <f t="shared" si="1"/>
        <v>8</v>
      </c>
      <c r="R25" s="20" t="s">
        <v>39</v>
      </c>
      <c r="S25" s="42"/>
      <c r="T25" s="42"/>
      <c r="U25" s="2"/>
      <c r="V25" s="2"/>
      <c r="W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x14ac:dyDescent="0.2">
      <c r="A26" s="45" t="s">
        <v>48</v>
      </c>
      <c r="B26" s="51">
        <f t="shared" si="0"/>
        <v>14</v>
      </c>
      <c r="C26" s="51">
        <v>14</v>
      </c>
      <c r="D26" s="48">
        <v>38</v>
      </c>
      <c r="E26" s="48">
        <v>14</v>
      </c>
      <c r="F26" s="48">
        <v>25</v>
      </c>
      <c r="G26" s="49">
        <v>14</v>
      </c>
      <c r="H26" s="49">
        <v>65</v>
      </c>
      <c r="I26" s="50">
        <v>122</v>
      </c>
      <c r="J26" s="50">
        <v>55</v>
      </c>
      <c r="K26" s="24">
        <v>101</v>
      </c>
      <c r="L26" s="24">
        <v>110</v>
      </c>
      <c r="M26" s="24">
        <v>109</v>
      </c>
      <c r="N26" s="24">
        <v>148</v>
      </c>
      <c r="O26" s="24">
        <v>110</v>
      </c>
      <c r="P26" s="24">
        <v>147</v>
      </c>
      <c r="Q26" s="24">
        <f t="shared" si="1"/>
        <v>147</v>
      </c>
      <c r="R26" s="20" t="s">
        <v>39</v>
      </c>
      <c r="S26" s="42"/>
      <c r="T26" s="42"/>
      <c r="U26" s="2"/>
      <c r="V26" s="2"/>
      <c r="W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x14ac:dyDescent="0.2">
      <c r="A27" s="45" t="s">
        <v>49</v>
      </c>
      <c r="B27" s="51">
        <f t="shared" si="0"/>
        <v>2050</v>
      </c>
      <c r="C27" s="51">
        <v>2050</v>
      </c>
      <c r="D27" s="48">
        <v>2445</v>
      </c>
      <c r="E27" s="48">
        <v>2174</v>
      </c>
      <c r="F27" s="48">
        <v>2167</v>
      </c>
      <c r="G27" s="49">
        <v>1653</v>
      </c>
      <c r="H27" s="49">
        <v>2338</v>
      </c>
      <c r="I27" s="50">
        <v>2059</v>
      </c>
      <c r="J27" s="50">
        <v>1456</v>
      </c>
      <c r="K27" s="24">
        <v>1790</v>
      </c>
      <c r="L27" s="24">
        <v>1984</v>
      </c>
      <c r="M27" s="24">
        <v>1821</v>
      </c>
      <c r="N27" s="24">
        <v>1248</v>
      </c>
      <c r="O27" s="24">
        <v>1743</v>
      </c>
      <c r="P27" s="24">
        <v>1323</v>
      </c>
      <c r="Q27" s="24">
        <f t="shared" si="1"/>
        <v>1323</v>
      </c>
      <c r="R27" s="20" t="s">
        <v>39</v>
      </c>
      <c r="S27" s="42"/>
      <c r="T27" s="42"/>
      <c r="U27" s="2"/>
      <c r="V27" s="2"/>
      <c r="W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x14ac:dyDescent="0.2">
      <c r="A28" s="45" t="s">
        <v>50</v>
      </c>
      <c r="B28" s="51">
        <f t="shared" si="0"/>
        <v>0</v>
      </c>
      <c r="C28" s="51"/>
      <c r="D28" s="48"/>
      <c r="E28" s="48"/>
      <c r="F28" s="48" t="s">
        <v>51</v>
      </c>
      <c r="G28" s="49" t="s">
        <v>51</v>
      </c>
      <c r="H28" s="49" t="s">
        <v>51</v>
      </c>
      <c r="I28" s="50" t="s">
        <v>51</v>
      </c>
      <c r="J28" s="50" t="s">
        <v>51</v>
      </c>
      <c r="K28" s="24" t="s">
        <v>51</v>
      </c>
      <c r="L28" s="24" t="s">
        <v>51</v>
      </c>
      <c r="M28" s="24" t="s">
        <v>51</v>
      </c>
      <c r="N28" s="24" t="s">
        <v>51</v>
      </c>
      <c r="O28" s="24">
        <v>1</v>
      </c>
      <c r="P28" s="24" t="s">
        <v>51</v>
      </c>
      <c r="Q28" s="24" t="str">
        <f t="shared" si="1"/>
        <v>..</v>
      </c>
      <c r="R28" s="20" t="s">
        <v>39</v>
      </c>
      <c r="S28" s="42"/>
      <c r="T28" s="42"/>
      <c r="U28" s="2"/>
      <c r="V28" s="2"/>
      <c r="W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x14ac:dyDescent="0.2">
      <c r="A29" s="45" t="s">
        <v>52</v>
      </c>
      <c r="B29" s="51">
        <f t="shared" si="0"/>
        <v>0</v>
      </c>
      <c r="C29" s="51"/>
      <c r="D29" s="48"/>
      <c r="E29" s="48"/>
      <c r="F29" s="48" t="s">
        <v>51</v>
      </c>
      <c r="G29" s="49" t="s">
        <v>51</v>
      </c>
      <c r="H29" s="49" t="s">
        <v>51</v>
      </c>
      <c r="I29" s="50" t="s">
        <v>51</v>
      </c>
      <c r="J29" s="50" t="s">
        <v>51</v>
      </c>
      <c r="K29" s="24" t="s">
        <v>51</v>
      </c>
      <c r="L29" s="24" t="s">
        <v>51</v>
      </c>
      <c r="M29" s="24" t="s">
        <v>51</v>
      </c>
      <c r="N29" s="24">
        <v>9</v>
      </c>
      <c r="O29" s="24">
        <v>6</v>
      </c>
      <c r="P29" s="24">
        <v>5</v>
      </c>
      <c r="Q29" s="24">
        <f t="shared" si="1"/>
        <v>5</v>
      </c>
      <c r="R29" s="20" t="s">
        <v>39</v>
      </c>
      <c r="S29" s="42"/>
      <c r="T29" s="42"/>
      <c r="U29" s="2"/>
      <c r="V29" s="2"/>
      <c r="W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x14ac:dyDescent="0.2">
      <c r="A30" s="45" t="s">
        <v>53</v>
      </c>
      <c r="B30" s="51">
        <f t="shared" si="0"/>
        <v>0</v>
      </c>
      <c r="C30" s="51"/>
      <c r="D30" s="48"/>
      <c r="E30" s="48">
        <v>7</v>
      </c>
      <c r="F30" s="48" t="s">
        <v>51</v>
      </c>
      <c r="G30" s="49" t="s">
        <v>51</v>
      </c>
      <c r="H30" s="49">
        <v>6</v>
      </c>
      <c r="I30" s="50" t="s">
        <v>51</v>
      </c>
      <c r="J30" s="50" t="s">
        <v>51</v>
      </c>
      <c r="K30" s="24">
        <v>9</v>
      </c>
      <c r="L30" s="24">
        <v>10</v>
      </c>
      <c r="M30" s="24">
        <v>9</v>
      </c>
      <c r="N30" s="24">
        <v>8</v>
      </c>
      <c r="O30" s="24">
        <v>11</v>
      </c>
      <c r="P30" s="24">
        <v>10</v>
      </c>
      <c r="Q30" s="24">
        <f t="shared" si="1"/>
        <v>10</v>
      </c>
      <c r="R30" s="20" t="s">
        <v>39</v>
      </c>
      <c r="S30" s="42"/>
      <c r="T30" s="42"/>
      <c r="U30" s="2"/>
      <c r="V30" s="2"/>
      <c r="W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x14ac:dyDescent="0.2">
      <c r="A31" s="45" t="s">
        <v>54</v>
      </c>
      <c r="B31" s="51">
        <f t="shared" si="0"/>
        <v>42</v>
      </c>
      <c r="C31" s="51">
        <v>42</v>
      </c>
      <c r="D31" s="48">
        <v>32</v>
      </c>
      <c r="E31" s="48">
        <v>50</v>
      </c>
      <c r="F31" s="48">
        <v>53</v>
      </c>
      <c r="G31" s="49">
        <v>40</v>
      </c>
      <c r="H31" s="49">
        <v>40</v>
      </c>
      <c r="I31" s="50">
        <v>50</v>
      </c>
      <c r="J31" s="50">
        <v>49</v>
      </c>
      <c r="K31" s="24">
        <v>53</v>
      </c>
      <c r="L31" s="24">
        <v>64</v>
      </c>
      <c r="M31" s="24">
        <v>64</v>
      </c>
      <c r="N31" s="24">
        <v>61</v>
      </c>
      <c r="O31" s="24">
        <v>75</v>
      </c>
      <c r="P31" s="24">
        <v>49</v>
      </c>
      <c r="Q31" s="24">
        <f t="shared" si="1"/>
        <v>49</v>
      </c>
      <c r="R31" s="20" t="s">
        <v>39</v>
      </c>
      <c r="S31" s="42"/>
      <c r="T31" s="42"/>
      <c r="U31" s="2"/>
      <c r="V31" s="2"/>
      <c r="W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x14ac:dyDescent="0.2">
      <c r="A32" s="45" t="s">
        <v>55</v>
      </c>
      <c r="B32" s="51">
        <f t="shared" si="0"/>
        <v>35</v>
      </c>
      <c r="C32" s="51">
        <v>35</v>
      </c>
      <c r="D32" s="48">
        <v>46</v>
      </c>
      <c r="E32" s="48">
        <v>89</v>
      </c>
      <c r="F32" s="48">
        <v>22</v>
      </c>
      <c r="G32" s="49">
        <v>29</v>
      </c>
      <c r="H32" s="49">
        <v>10</v>
      </c>
      <c r="I32" s="50">
        <v>23</v>
      </c>
      <c r="J32" s="50">
        <v>17</v>
      </c>
      <c r="K32" s="24">
        <v>18</v>
      </c>
      <c r="L32" s="24">
        <v>32</v>
      </c>
      <c r="M32" s="24">
        <v>20</v>
      </c>
      <c r="N32" s="24">
        <v>9</v>
      </c>
      <c r="O32" s="24">
        <v>10</v>
      </c>
      <c r="P32" s="24">
        <v>5</v>
      </c>
      <c r="Q32" s="24">
        <f t="shared" si="1"/>
        <v>5</v>
      </c>
      <c r="R32" s="20" t="s">
        <v>39</v>
      </c>
      <c r="S32" s="42"/>
      <c r="T32" s="42"/>
      <c r="U32" s="2"/>
      <c r="V32" s="2"/>
      <c r="W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2">
      <c r="A33" s="45" t="s">
        <v>135</v>
      </c>
      <c r="B33" s="51">
        <f t="shared" si="0"/>
        <v>2620</v>
      </c>
      <c r="C33" s="51">
        <v>2620</v>
      </c>
      <c r="D33" s="48">
        <v>3373</v>
      </c>
      <c r="E33" s="48">
        <v>2684</v>
      </c>
      <c r="F33" s="48">
        <v>3307</v>
      </c>
      <c r="G33" s="49">
        <v>4138</v>
      </c>
      <c r="H33" s="49">
        <v>5771</v>
      </c>
      <c r="I33" s="50">
        <v>4500</v>
      </c>
      <c r="J33" s="50">
        <v>4456</v>
      </c>
      <c r="K33" s="24">
        <v>5885</v>
      </c>
      <c r="L33" s="24">
        <v>3799</v>
      </c>
      <c r="M33" s="24">
        <v>4552</v>
      </c>
      <c r="N33" s="24"/>
      <c r="O33" s="24"/>
      <c r="P33" s="24"/>
      <c r="Q33" s="24">
        <f t="shared" si="1"/>
        <v>0</v>
      </c>
      <c r="R33" s="20" t="s">
        <v>39</v>
      </c>
      <c r="S33" s="42"/>
      <c r="T33" s="42"/>
      <c r="U33" s="2"/>
      <c r="V33" s="2"/>
      <c r="W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x14ac:dyDescent="0.2">
      <c r="A34" s="46" t="s">
        <v>136</v>
      </c>
      <c r="B34" s="51">
        <f t="shared" si="0"/>
        <v>20375</v>
      </c>
      <c r="C34" s="51">
        <v>20375</v>
      </c>
      <c r="D34" s="48">
        <v>20494</v>
      </c>
      <c r="E34" s="48">
        <v>8207</v>
      </c>
      <c r="F34" s="48">
        <v>8316</v>
      </c>
      <c r="G34" s="49">
        <v>7022</v>
      </c>
      <c r="H34" s="49">
        <v>7249</v>
      </c>
      <c r="I34" s="50">
        <v>6987</v>
      </c>
      <c r="J34" s="50">
        <v>8818</v>
      </c>
      <c r="K34" s="24">
        <v>9088</v>
      </c>
      <c r="L34" s="24">
        <v>7662</v>
      </c>
      <c r="M34" s="24">
        <v>9327</v>
      </c>
      <c r="N34" s="24">
        <v>4190</v>
      </c>
      <c r="O34" s="24">
        <v>3983</v>
      </c>
      <c r="P34" s="24">
        <v>4667</v>
      </c>
      <c r="Q34" s="24">
        <f t="shared" si="1"/>
        <v>4667</v>
      </c>
      <c r="R34" s="20" t="s">
        <v>39</v>
      </c>
      <c r="S34" s="42"/>
      <c r="T34" s="42"/>
      <c r="U34" s="2"/>
      <c r="V34" s="2"/>
      <c r="W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x14ac:dyDescent="0.2">
      <c r="A35" s="46" t="s">
        <v>137</v>
      </c>
      <c r="B35" s="51">
        <f t="shared" si="0"/>
        <v>17755</v>
      </c>
      <c r="C35" s="51">
        <v>17755</v>
      </c>
      <c r="D35" s="48">
        <v>17121</v>
      </c>
      <c r="E35" s="48">
        <v>5523</v>
      </c>
      <c r="F35" s="48">
        <v>5009</v>
      </c>
      <c r="G35" s="49">
        <v>2884</v>
      </c>
      <c r="H35" s="49">
        <v>1478</v>
      </c>
      <c r="I35" s="50">
        <v>2487</v>
      </c>
      <c r="J35" s="50">
        <v>4362</v>
      </c>
      <c r="K35" s="24">
        <v>3203</v>
      </c>
      <c r="L35" s="24">
        <v>3863</v>
      </c>
      <c r="M35" s="24">
        <v>4775</v>
      </c>
      <c r="N35" s="24"/>
      <c r="O35" s="24"/>
      <c r="P35" s="24"/>
      <c r="Q35" s="24">
        <f t="shared" si="1"/>
        <v>0</v>
      </c>
      <c r="R35" s="20" t="s">
        <v>39</v>
      </c>
      <c r="S35" s="42"/>
      <c r="T35" s="42"/>
      <c r="U35" s="2"/>
      <c r="V35" s="2"/>
      <c r="W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2">
      <c r="A36" s="45" t="s">
        <v>56</v>
      </c>
      <c r="B36" s="51">
        <f t="shared" si="0"/>
        <v>950</v>
      </c>
      <c r="C36" s="51">
        <v>950</v>
      </c>
      <c r="D36" s="48">
        <v>659</v>
      </c>
      <c r="E36" s="48">
        <v>697</v>
      </c>
      <c r="F36" s="48">
        <v>1004</v>
      </c>
      <c r="G36" s="49">
        <v>757</v>
      </c>
      <c r="H36" s="49">
        <v>651</v>
      </c>
      <c r="I36" s="50">
        <v>516</v>
      </c>
      <c r="J36" s="50">
        <v>368</v>
      </c>
      <c r="K36" s="24">
        <v>292</v>
      </c>
      <c r="L36" s="24">
        <v>2072</v>
      </c>
      <c r="M36" s="24">
        <v>1269</v>
      </c>
      <c r="N36" s="24">
        <v>10988</v>
      </c>
      <c r="O36" s="24">
        <v>27982</v>
      </c>
      <c r="P36" s="24">
        <v>29675</v>
      </c>
      <c r="Q36" s="24">
        <f t="shared" si="1"/>
        <v>29675</v>
      </c>
      <c r="R36" s="20" t="s">
        <v>57</v>
      </c>
      <c r="S36" s="42"/>
      <c r="T36" s="42"/>
      <c r="U36" s="2"/>
      <c r="V36" s="2"/>
      <c r="W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x14ac:dyDescent="0.2">
      <c r="A37" s="45" t="s">
        <v>58</v>
      </c>
      <c r="B37" s="51">
        <f t="shared" si="0"/>
        <v>3957</v>
      </c>
      <c r="C37" s="51">
        <v>3957</v>
      </c>
      <c r="D37" s="48">
        <v>5134</v>
      </c>
      <c r="E37" s="48">
        <v>5421</v>
      </c>
      <c r="F37" s="48">
        <v>3945</v>
      </c>
      <c r="G37" s="49">
        <v>4142</v>
      </c>
      <c r="H37" s="49">
        <v>4692</v>
      </c>
      <c r="I37" s="50">
        <v>3357</v>
      </c>
      <c r="J37" s="50">
        <v>3622</v>
      </c>
      <c r="K37" s="24">
        <v>3989</v>
      </c>
      <c r="L37" s="24">
        <v>3566</v>
      </c>
      <c r="M37" s="24">
        <v>5022</v>
      </c>
      <c r="N37" s="24" t="s">
        <v>51</v>
      </c>
      <c r="O37" s="24" t="s">
        <v>51</v>
      </c>
      <c r="P37" s="24" t="s">
        <v>51</v>
      </c>
      <c r="Q37" s="24" t="str">
        <f t="shared" si="1"/>
        <v>..</v>
      </c>
      <c r="R37" s="20" t="s">
        <v>57</v>
      </c>
      <c r="S37" s="42"/>
      <c r="T37" s="42"/>
      <c r="U37" s="2"/>
      <c r="V37" s="2"/>
      <c r="W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2">
      <c r="A38" s="45" t="s">
        <v>59</v>
      </c>
      <c r="B38" s="51">
        <f t="shared" si="0"/>
        <v>49</v>
      </c>
      <c r="C38" s="51">
        <v>49</v>
      </c>
      <c r="D38" s="48">
        <v>7</v>
      </c>
      <c r="E38" s="48">
        <v>4</v>
      </c>
      <c r="F38" s="48">
        <v>22</v>
      </c>
      <c r="G38" s="49">
        <v>14</v>
      </c>
      <c r="H38" s="49">
        <v>0</v>
      </c>
      <c r="I38" s="50">
        <v>7</v>
      </c>
      <c r="J38" s="50">
        <v>29</v>
      </c>
      <c r="K38" s="24">
        <v>0</v>
      </c>
      <c r="L38" s="24">
        <v>24</v>
      </c>
      <c r="M38" s="24">
        <v>14</v>
      </c>
      <c r="N38" s="24">
        <v>1</v>
      </c>
      <c r="O38" s="24">
        <v>0</v>
      </c>
      <c r="P38" s="24">
        <v>82</v>
      </c>
      <c r="Q38" s="24">
        <f t="shared" si="1"/>
        <v>82</v>
      </c>
      <c r="R38" s="20" t="s">
        <v>60</v>
      </c>
      <c r="S38" s="42"/>
      <c r="T38" s="42"/>
      <c r="U38" s="2"/>
      <c r="V38" s="2"/>
      <c r="W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2">
      <c r="A39" s="45" t="s">
        <v>61</v>
      </c>
      <c r="B39" s="51">
        <f t="shared" si="0"/>
        <v>4434</v>
      </c>
      <c r="C39" s="51">
        <v>4434</v>
      </c>
      <c r="D39" s="48">
        <v>7342</v>
      </c>
      <c r="E39" s="48">
        <v>3424</v>
      </c>
      <c r="F39" s="48">
        <v>2002</v>
      </c>
      <c r="G39" s="49">
        <v>2480</v>
      </c>
      <c r="H39" s="49">
        <v>970</v>
      </c>
      <c r="I39" s="50">
        <v>1047</v>
      </c>
      <c r="J39" s="50">
        <v>767</v>
      </c>
      <c r="K39" s="24">
        <v>841</v>
      </c>
      <c r="L39" s="24">
        <v>1695</v>
      </c>
      <c r="M39" s="24">
        <v>717</v>
      </c>
      <c r="N39" s="24">
        <v>480</v>
      </c>
      <c r="O39" s="24">
        <v>1157</v>
      </c>
      <c r="P39" s="24">
        <v>2268</v>
      </c>
      <c r="Q39" s="24">
        <f t="shared" si="1"/>
        <v>2268</v>
      </c>
      <c r="R39" s="20" t="s">
        <v>60</v>
      </c>
      <c r="S39" s="42"/>
      <c r="T39" s="42"/>
      <c r="U39" s="2"/>
      <c r="V39" s="2"/>
      <c r="W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2">
      <c r="A40" s="45" t="s">
        <v>62</v>
      </c>
      <c r="B40" s="51">
        <f t="shared" si="0"/>
        <v>11051</v>
      </c>
      <c r="C40" s="51">
        <v>11051</v>
      </c>
      <c r="D40" s="48">
        <v>8210</v>
      </c>
      <c r="E40" s="48">
        <v>6635</v>
      </c>
      <c r="F40" s="48">
        <v>5452</v>
      </c>
      <c r="G40" s="49">
        <v>5926</v>
      </c>
      <c r="H40" s="49">
        <v>7845</v>
      </c>
      <c r="I40" s="50">
        <v>7975</v>
      </c>
      <c r="J40" s="50">
        <v>6961</v>
      </c>
      <c r="K40" s="24">
        <v>5126</v>
      </c>
      <c r="L40" s="24">
        <v>4901</v>
      </c>
      <c r="M40" s="24">
        <v>7456</v>
      </c>
      <c r="N40" s="24">
        <v>6667</v>
      </c>
      <c r="O40" s="24">
        <v>7714</v>
      </c>
      <c r="P40" s="24">
        <v>8031</v>
      </c>
      <c r="Q40" s="24">
        <f t="shared" si="1"/>
        <v>8031</v>
      </c>
      <c r="R40" s="20" t="s">
        <v>60</v>
      </c>
      <c r="S40" s="42"/>
      <c r="T40" s="42"/>
      <c r="U40" s="2"/>
      <c r="V40" s="2"/>
      <c r="W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2">
      <c r="A41" s="45" t="s">
        <v>63</v>
      </c>
      <c r="B41" s="51">
        <f t="shared" si="0"/>
        <v>6</v>
      </c>
      <c r="C41" s="51">
        <v>6</v>
      </c>
      <c r="D41" s="48"/>
      <c r="E41" s="48">
        <v>0</v>
      </c>
      <c r="F41" s="48" t="s">
        <v>51</v>
      </c>
      <c r="G41" s="49" t="s">
        <v>51</v>
      </c>
      <c r="H41" s="49">
        <v>4</v>
      </c>
      <c r="I41" s="50" t="s">
        <v>51</v>
      </c>
      <c r="J41" s="50" t="s">
        <v>51</v>
      </c>
      <c r="K41" s="24">
        <v>0</v>
      </c>
      <c r="L41" s="24">
        <v>0</v>
      </c>
      <c r="M41" s="24">
        <v>80</v>
      </c>
      <c r="N41" s="24">
        <v>0</v>
      </c>
      <c r="O41" s="24">
        <v>0</v>
      </c>
      <c r="P41" s="24">
        <v>0</v>
      </c>
      <c r="Q41" s="24">
        <f t="shared" si="1"/>
        <v>0</v>
      </c>
      <c r="R41" s="20" t="s">
        <v>60</v>
      </c>
      <c r="S41" s="42"/>
      <c r="T41" s="42"/>
      <c r="U41" s="2"/>
      <c r="V41" s="2"/>
      <c r="W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">
      <c r="A42" s="45" t="s">
        <v>64</v>
      </c>
      <c r="B42" s="51">
        <f t="shared" si="0"/>
        <v>31478</v>
      </c>
      <c r="C42" s="51">
        <v>31478</v>
      </c>
      <c r="D42" s="48">
        <v>21914</v>
      </c>
      <c r="E42" s="48">
        <v>27543</v>
      </c>
      <c r="F42" s="48">
        <v>28051</v>
      </c>
      <c r="G42" s="49">
        <v>32531</v>
      </c>
      <c r="H42" s="49">
        <v>25685</v>
      </c>
      <c r="I42" s="50">
        <v>26496</v>
      </c>
      <c r="J42" s="50">
        <v>25599</v>
      </c>
      <c r="K42" s="24">
        <v>26779</v>
      </c>
      <c r="L42" s="24">
        <v>25253</v>
      </c>
      <c r="M42" s="24">
        <v>26881</v>
      </c>
      <c r="N42" s="24">
        <v>32817</v>
      </c>
      <c r="O42" s="24">
        <v>22163</v>
      </c>
      <c r="P42" s="24">
        <v>17178</v>
      </c>
      <c r="Q42" s="24">
        <f t="shared" si="1"/>
        <v>17178</v>
      </c>
      <c r="R42" s="20" t="s">
        <v>65</v>
      </c>
      <c r="S42" s="42"/>
      <c r="T42" s="42"/>
      <c r="U42" s="2"/>
      <c r="V42" s="2"/>
      <c r="W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2">
      <c r="A43" s="45" t="s">
        <v>66</v>
      </c>
      <c r="B43" s="51">
        <f t="shared" si="0"/>
        <v>0</v>
      </c>
      <c r="C43" s="51"/>
      <c r="D43" s="48"/>
      <c r="E43" s="48"/>
      <c r="F43" s="48" t="s">
        <v>51</v>
      </c>
      <c r="G43" s="49" t="s">
        <v>51</v>
      </c>
      <c r="H43" s="49" t="s">
        <v>51</v>
      </c>
      <c r="I43" s="50" t="s">
        <v>51</v>
      </c>
      <c r="J43" s="50" t="s">
        <v>51</v>
      </c>
      <c r="K43" s="24" t="s">
        <v>51</v>
      </c>
      <c r="L43" s="24" t="s">
        <v>51</v>
      </c>
      <c r="M43" s="24" t="s">
        <v>51</v>
      </c>
      <c r="N43" s="24" t="s">
        <v>51</v>
      </c>
      <c r="O43" s="24">
        <v>5725</v>
      </c>
      <c r="P43" s="24">
        <v>4643</v>
      </c>
      <c r="Q43" s="24">
        <f t="shared" si="1"/>
        <v>4643</v>
      </c>
      <c r="R43" s="20" t="s">
        <v>60</v>
      </c>
      <c r="S43" s="42"/>
      <c r="T43" s="42"/>
      <c r="U43" s="2"/>
      <c r="V43" s="2"/>
      <c r="W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x14ac:dyDescent="0.2">
      <c r="A44" s="45" t="s">
        <v>67</v>
      </c>
      <c r="B44" s="51">
        <f t="shared" si="0"/>
        <v>47</v>
      </c>
      <c r="C44" s="51">
        <v>47</v>
      </c>
      <c r="D44" s="48">
        <v>228</v>
      </c>
      <c r="E44" s="48">
        <v>65</v>
      </c>
      <c r="F44" s="48">
        <v>149</v>
      </c>
      <c r="G44" s="49">
        <v>12</v>
      </c>
      <c r="H44" s="49">
        <v>142</v>
      </c>
      <c r="I44" s="50">
        <v>158</v>
      </c>
      <c r="J44" s="50">
        <v>377</v>
      </c>
      <c r="K44" s="24">
        <v>163</v>
      </c>
      <c r="L44" s="24">
        <v>333</v>
      </c>
      <c r="M44" s="24">
        <v>198</v>
      </c>
      <c r="N44" s="24">
        <v>50</v>
      </c>
      <c r="O44" s="24">
        <v>122</v>
      </c>
      <c r="P44" s="24">
        <v>95</v>
      </c>
      <c r="Q44" s="24">
        <f t="shared" si="1"/>
        <v>95</v>
      </c>
      <c r="R44" s="20" t="s">
        <v>60</v>
      </c>
      <c r="S44" s="42"/>
      <c r="T44" s="42"/>
      <c r="U44" s="2"/>
      <c r="V44" s="2"/>
      <c r="W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x14ac:dyDescent="0.2">
      <c r="A45" s="45" t="s">
        <v>68</v>
      </c>
      <c r="B45" s="51">
        <f t="shared" si="0"/>
        <v>0</v>
      </c>
      <c r="C45" s="51"/>
      <c r="D45" s="48"/>
      <c r="E45" s="48"/>
      <c r="F45" s="48" t="s">
        <v>51</v>
      </c>
      <c r="G45" s="49" t="s">
        <v>51</v>
      </c>
      <c r="H45" s="49" t="s">
        <v>51</v>
      </c>
      <c r="I45" s="50" t="s">
        <v>51</v>
      </c>
      <c r="J45" s="50" t="s">
        <v>51</v>
      </c>
      <c r="K45" s="24" t="s">
        <v>51</v>
      </c>
      <c r="L45" s="24" t="s">
        <v>51</v>
      </c>
      <c r="M45" s="24" t="s">
        <v>51</v>
      </c>
      <c r="N45" s="24" t="s">
        <v>51</v>
      </c>
      <c r="O45" s="24">
        <v>101</v>
      </c>
      <c r="P45" s="24">
        <v>242</v>
      </c>
      <c r="Q45" s="24">
        <f t="shared" si="1"/>
        <v>242</v>
      </c>
      <c r="R45" s="20" t="s">
        <v>60</v>
      </c>
      <c r="S45" s="42"/>
      <c r="T45" s="42"/>
      <c r="U45" s="2"/>
      <c r="V45" s="2"/>
      <c r="W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x14ac:dyDescent="0.2">
      <c r="A46" s="45" t="s">
        <v>69</v>
      </c>
      <c r="B46" s="51">
        <f t="shared" si="0"/>
        <v>0</v>
      </c>
      <c r="C46" s="51"/>
      <c r="D46" s="48"/>
      <c r="E46" s="48">
        <v>0</v>
      </c>
      <c r="F46" s="48" t="s">
        <v>51</v>
      </c>
      <c r="G46" s="49" t="s">
        <v>51</v>
      </c>
      <c r="H46" s="49">
        <v>0</v>
      </c>
      <c r="I46" s="50" t="s">
        <v>51</v>
      </c>
      <c r="J46" s="50" t="s">
        <v>51</v>
      </c>
      <c r="K46" s="24">
        <v>0</v>
      </c>
      <c r="L46" s="24">
        <v>0</v>
      </c>
      <c r="M46" s="24">
        <v>0</v>
      </c>
      <c r="N46" s="24">
        <v>0</v>
      </c>
      <c r="O46" s="24">
        <v>2</v>
      </c>
      <c r="P46" s="24">
        <v>1</v>
      </c>
      <c r="Q46" s="24">
        <f t="shared" si="1"/>
        <v>1</v>
      </c>
      <c r="R46" s="20" t="s">
        <v>70</v>
      </c>
      <c r="S46" s="42"/>
      <c r="T46" s="42"/>
      <c r="U46" s="2"/>
      <c r="V46" s="2"/>
      <c r="W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x14ac:dyDescent="0.2">
      <c r="A47" s="45" t="s">
        <v>71</v>
      </c>
      <c r="B47" s="51">
        <f t="shared" si="0"/>
        <v>72835</v>
      </c>
      <c r="C47" s="51">
        <v>72835</v>
      </c>
      <c r="D47" s="48">
        <v>66589</v>
      </c>
      <c r="E47" s="48">
        <v>67737</v>
      </c>
      <c r="F47" s="48">
        <v>68883</v>
      </c>
      <c r="G47" s="49">
        <v>63705</v>
      </c>
      <c r="H47" s="49">
        <v>76005</v>
      </c>
      <c r="I47" s="50">
        <v>81432</v>
      </c>
      <c r="J47" s="50">
        <v>77136</v>
      </c>
      <c r="K47" s="24">
        <v>75776</v>
      </c>
      <c r="L47" s="24">
        <v>70334</v>
      </c>
      <c r="M47" s="24">
        <v>68331</v>
      </c>
      <c r="N47" s="24">
        <v>66443</v>
      </c>
      <c r="O47" s="24">
        <v>59635</v>
      </c>
      <c r="P47" s="24">
        <v>60879</v>
      </c>
      <c r="Q47" s="24">
        <f t="shared" si="1"/>
        <v>60879</v>
      </c>
      <c r="R47" s="20" t="s">
        <v>70</v>
      </c>
      <c r="S47" s="42"/>
      <c r="T47" s="42"/>
      <c r="U47" s="2"/>
      <c r="V47" s="2"/>
      <c r="W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x14ac:dyDescent="0.2">
      <c r="A48" s="45" t="s">
        <v>72</v>
      </c>
      <c r="B48" s="51">
        <f t="shared" si="0"/>
        <v>17544</v>
      </c>
      <c r="C48" s="51">
        <v>17544</v>
      </c>
      <c r="D48" s="48">
        <v>14594</v>
      </c>
      <c r="E48" s="48">
        <v>15391</v>
      </c>
      <c r="F48" s="48">
        <v>18781</v>
      </c>
      <c r="G48" s="49">
        <v>18706</v>
      </c>
      <c r="H48" s="49">
        <v>17349</v>
      </c>
      <c r="I48" s="50">
        <v>16165</v>
      </c>
      <c r="J48" s="50">
        <v>15997</v>
      </c>
      <c r="K48" s="24">
        <v>18066</v>
      </c>
      <c r="L48" s="24">
        <v>20344</v>
      </c>
      <c r="M48" s="24">
        <v>16874</v>
      </c>
      <c r="N48" s="24">
        <v>14283</v>
      </c>
      <c r="O48" s="24">
        <v>17778</v>
      </c>
      <c r="P48" s="24">
        <v>18814</v>
      </c>
      <c r="Q48" s="24">
        <f t="shared" si="1"/>
        <v>18814</v>
      </c>
      <c r="R48" s="20" t="s">
        <v>70</v>
      </c>
      <c r="S48" s="42"/>
      <c r="T48" s="42"/>
      <c r="U48" s="2"/>
      <c r="V48" s="2"/>
      <c r="W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2">
      <c r="A49" s="45" t="s">
        <v>73</v>
      </c>
      <c r="B49" s="51">
        <f t="shared" si="0"/>
        <v>72</v>
      </c>
      <c r="C49" s="51">
        <v>72</v>
      </c>
      <c r="D49" s="48">
        <v>67</v>
      </c>
      <c r="E49" s="48">
        <v>181</v>
      </c>
      <c r="F49" s="48">
        <v>113</v>
      </c>
      <c r="G49" s="49">
        <v>143</v>
      </c>
      <c r="H49" s="49">
        <v>359</v>
      </c>
      <c r="I49" s="50">
        <v>453</v>
      </c>
      <c r="J49" s="50">
        <v>547</v>
      </c>
      <c r="K49" s="24">
        <v>602</v>
      </c>
      <c r="L49" s="24">
        <v>428</v>
      </c>
      <c r="M49" s="24">
        <v>285</v>
      </c>
      <c r="N49" s="24">
        <v>115</v>
      </c>
      <c r="O49" s="24">
        <v>104</v>
      </c>
      <c r="P49" s="24">
        <v>42</v>
      </c>
      <c r="Q49" s="24">
        <f t="shared" si="1"/>
        <v>42</v>
      </c>
      <c r="R49" s="20" t="s">
        <v>70</v>
      </c>
      <c r="S49" s="42"/>
      <c r="T49" s="42"/>
      <c r="U49" s="2"/>
      <c r="V49" s="2"/>
      <c r="W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">
      <c r="A50" s="45" t="s">
        <v>74</v>
      </c>
      <c r="B50" s="51">
        <f t="shared" si="0"/>
        <v>33337</v>
      </c>
      <c r="C50" s="51">
        <v>33337</v>
      </c>
      <c r="D50" s="48">
        <v>31628</v>
      </c>
      <c r="E50" s="48">
        <v>27775</v>
      </c>
      <c r="F50" s="48">
        <v>31112</v>
      </c>
      <c r="G50" s="49">
        <v>33532</v>
      </c>
      <c r="H50" s="49">
        <v>32805</v>
      </c>
      <c r="I50" s="50">
        <v>32385</v>
      </c>
      <c r="J50" s="50">
        <v>33875</v>
      </c>
      <c r="K50" s="24">
        <v>33887</v>
      </c>
      <c r="L50" s="24">
        <v>33407</v>
      </c>
      <c r="M50" s="24">
        <v>31995</v>
      </c>
      <c r="N50" s="24">
        <v>32601</v>
      </c>
      <c r="O50" s="24">
        <v>28835</v>
      </c>
      <c r="P50" s="24">
        <v>26871</v>
      </c>
      <c r="Q50" s="24">
        <f t="shared" si="1"/>
        <v>26871</v>
      </c>
      <c r="R50" s="20" t="s">
        <v>70</v>
      </c>
      <c r="S50" s="42"/>
      <c r="T50" s="42"/>
      <c r="U50" s="2"/>
      <c r="V50" s="2"/>
      <c r="W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x14ac:dyDescent="0.2">
      <c r="A51" s="45" t="s">
        <v>75</v>
      </c>
      <c r="B51" s="51">
        <f t="shared" si="0"/>
        <v>50814</v>
      </c>
      <c r="C51" s="51">
        <v>50814</v>
      </c>
      <c r="D51" s="48">
        <v>42197</v>
      </c>
      <c r="E51" s="48">
        <v>48851</v>
      </c>
      <c r="F51" s="48">
        <v>45934</v>
      </c>
      <c r="G51" s="49">
        <v>62046</v>
      </c>
      <c r="H51" s="49">
        <v>42344</v>
      </c>
      <c r="I51" s="50">
        <v>43644</v>
      </c>
      <c r="J51" s="50">
        <v>45044</v>
      </c>
      <c r="K51" s="24">
        <v>38870</v>
      </c>
      <c r="L51" s="24">
        <v>43894</v>
      </c>
      <c r="M51" s="24">
        <v>43394</v>
      </c>
      <c r="N51" s="24">
        <v>42745</v>
      </c>
      <c r="O51" s="24">
        <v>43985</v>
      </c>
      <c r="P51" s="24">
        <v>43898</v>
      </c>
      <c r="Q51" s="24">
        <f t="shared" si="1"/>
        <v>43898</v>
      </c>
      <c r="R51" s="20" t="s">
        <v>76</v>
      </c>
      <c r="S51" s="42"/>
      <c r="T51" s="42"/>
      <c r="U51" s="2"/>
      <c r="V51" s="2"/>
      <c r="W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2">
      <c r="A52" s="45" t="s">
        <v>77</v>
      </c>
      <c r="B52" s="51">
        <f t="shared" si="0"/>
        <v>1851</v>
      </c>
      <c r="C52" s="51">
        <v>1851</v>
      </c>
      <c r="D52" s="48">
        <v>1949</v>
      </c>
      <c r="E52" s="48">
        <v>1750</v>
      </c>
      <c r="F52" s="48">
        <v>1771</v>
      </c>
      <c r="G52" s="49">
        <v>1971</v>
      </c>
      <c r="H52" s="49">
        <v>2150</v>
      </c>
      <c r="I52" s="50">
        <v>1906</v>
      </c>
      <c r="J52" s="50">
        <v>1395</v>
      </c>
      <c r="K52" s="24">
        <v>1169</v>
      </c>
      <c r="L52" s="24">
        <v>1028</v>
      </c>
      <c r="M52" s="24">
        <v>1293</v>
      </c>
      <c r="N52" s="24">
        <v>982</v>
      </c>
      <c r="O52" s="24">
        <v>1002</v>
      </c>
      <c r="P52" s="24">
        <v>919</v>
      </c>
      <c r="Q52" s="24">
        <f t="shared" si="1"/>
        <v>919</v>
      </c>
      <c r="R52" s="20" t="s">
        <v>78</v>
      </c>
      <c r="S52" s="42"/>
      <c r="T52" s="42"/>
      <c r="U52" s="2"/>
      <c r="V52" s="2"/>
      <c r="W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2">
      <c r="A53" s="45" t="s">
        <v>79</v>
      </c>
      <c r="B53" s="51">
        <f t="shared" si="0"/>
        <v>0</v>
      </c>
      <c r="C53" s="51"/>
      <c r="D53" s="48"/>
      <c r="E53" s="48">
        <v>0</v>
      </c>
      <c r="F53" s="48" t="s">
        <v>51</v>
      </c>
      <c r="G53" s="49" t="s">
        <v>51</v>
      </c>
      <c r="H53" s="49">
        <v>0</v>
      </c>
      <c r="I53" s="50" t="s">
        <v>51</v>
      </c>
      <c r="J53" s="50" t="s">
        <v>51</v>
      </c>
      <c r="K53" s="24">
        <v>0</v>
      </c>
      <c r="L53" s="24">
        <v>8</v>
      </c>
      <c r="M53" s="24">
        <v>2</v>
      </c>
      <c r="N53" s="24">
        <v>12</v>
      </c>
      <c r="O53" s="24">
        <v>2</v>
      </c>
      <c r="P53" s="24">
        <v>10</v>
      </c>
      <c r="Q53" s="24">
        <f t="shared" si="1"/>
        <v>10</v>
      </c>
      <c r="R53" s="20" t="s">
        <v>78</v>
      </c>
      <c r="S53" s="42"/>
      <c r="T53" s="42"/>
      <c r="U53" s="2"/>
      <c r="V53" s="2"/>
      <c r="W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2">
      <c r="A54" s="45" t="s">
        <v>80</v>
      </c>
      <c r="B54" s="51">
        <f t="shared" si="0"/>
        <v>34915</v>
      </c>
      <c r="C54" s="51">
        <v>34915</v>
      </c>
      <c r="D54" s="48">
        <v>24504</v>
      </c>
      <c r="E54" s="48">
        <v>25349</v>
      </c>
      <c r="F54" s="48">
        <v>25865</v>
      </c>
      <c r="G54" s="49">
        <v>31405</v>
      </c>
      <c r="H54" s="49">
        <v>27195</v>
      </c>
      <c r="I54" s="50">
        <v>23572</v>
      </c>
      <c r="J54" s="50">
        <v>17225</v>
      </c>
      <c r="K54" s="24">
        <v>16926</v>
      </c>
      <c r="L54" s="24">
        <v>13454</v>
      </c>
      <c r="M54" s="24">
        <v>11377</v>
      </c>
      <c r="N54" s="24">
        <v>9010</v>
      </c>
      <c r="O54" s="24">
        <v>7993</v>
      </c>
      <c r="P54" s="24">
        <v>8091</v>
      </c>
      <c r="Q54" s="24">
        <f t="shared" si="1"/>
        <v>8091</v>
      </c>
      <c r="R54" s="20" t="s">
        <v>81</v>
      </c>
      <c r="S54" s="42"/>
      <c r="T54" s="42"/>
      <c r="U54" s="2"/>
      <c r="V54" s="2"/>
      <c r="W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2">
      <c r="A55" s="45" t="s">
        <v>82</v>
      </c>
      <c r="B55" s="51">
        <f t="shared" si="0"/>
        <v>3795</v>
      </c>
      <c r="C55" s="51">
        <v>3795</v>
      </c>
      <c r="D55" s="48">
        <v>3258</v>
      </c>
      <c r="E55" s="48">
        <v>4221</v>
      </c>
      <c r="F55" s="48">
        <v>4357</v>
      </c>
      <c r="G55" s="49">
        <v>6085</v>
      </c>
      <c r="H55" s="49">
        <v>7283</v>
      </c>
      <c r="I55" s="50">
        <v>5157</v>
      </c>
      <c r="J55" s="50">
        <v>6578</v>
      </c>
      <c r="K55" s="24">
        <v>8802</v>
      </c>
      <c r="L55" s="24">
        <v>12763</v>
      </c>
      <c r="M55" s="24">
        <v>13337</v>
      </c>
      <c r="N55" s="24">
        <v>12192</v>
      </c>
      <c r="O55" s="24">
        <v>11285</v>
      </c>
      <c r="P55" s="24">
        <v>12115</v>
      </c>
      <c r="Q55" s="24">
        <f t="shared" si="1"/>
        <v>12115</v>
      </c>
      <c r="R55" s="20" t="s">
        <v>81</v>
      </c>
      <c r="S55" s="42"/>
      <c r="T55" s="42"/>
      <c r="U55" s="2"/>
      <c r="V55" s="2"/>
      <c r="W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2">
      <c r="A56" s="45" t="s">
        <v>83</v>
      </c>
      <c r="B56" s="51">
        <f t="shared" si="0"/>
        <v>18240</v>
      </c>
      <c r="C56" s="51">
        <v>18240</v>
      </c>
      <c r="D56" s="48">
        <v>15651</v>
      </c>
      <c r="E56" s="48">
        <v>22686</v>
      </c>
      <c r="F56" s="48">
        <v>20084</v>
      </c>
      <c r="G56" s="49">
        <v>20255</v>
      </c>
      <c r="H56" s="49">
        <v>17020</v>
      </c>
      <c r="I56" s="50">
        <v>15965</v>
      </c>
      <c r="J56" s="50">
        <v>13517</v>
      </c>
      <c r="K56" s="24">
        <v>20801</v>
      </c>
      <c r="L56" s="24">
        <v>22856</v>
      </c>
      <c r="M56" s="24">
        <v>22418</v>
      </c>
      <c r="N56" s="24">
        <v>22435</v>
      </c>
      <c r="O56" s="24">
        <v>27003</v>
      </c>
      <c r="P56" s="24">
        <v>27381</v>
      </c>
      <c r="Q56" s="24">
        <f t="shared" si="1"/>
        <v>27381</v>
      </c>
      <c r="R56" s="20" t="s">
        <v>81</v>
      </c>
      <c r="S56" s="42"/>
      <c r="T56" s="42"/>
      <c r="U56" s="2"/>
      <c r="V56" s="2"/>
      <c r="W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">
      <c r="A57" s="45" t="s">
        <v>84</v>
      </c>
      <c r="B57" s="51">
        <f t="shared" si="0"/>
        <v>94247</v>
      </c>
      <c r="C57" s="51">
        <v>94247</v>
      </c>
      <c r="D57" s="48">
        <v>71561</v>
      </c>
      <c r="E57" s="48">
        <v>101691</v>
      </c>
      <c r="F57" s="48">
        <v>95371</v>
      </c>
      <c r="G57" s="49">
        <v>105918</v>
      </c>
      <c r="H57" s="49">
        <v>117342</v>
      </c>
      <c r="I57" s="50">
        <v>97907</v>
      </c>
      <c r="J57" s="50">
        <v>100494</v>
      </c>
      <c r="K57" s="24">
        <v>137562</v>
      </c>
      <c r="L57" s="24">
        <v>143452</v>
      </c>
      <c r="M57" s="24">
        <v>139413</v>
      </c>
      <c r="N57" s="24">
        <v>124788</v>
      </c>
      <c r="O57" s="24">
        <v>127836</v>
      </c>
      <c r="P57" s="24">
        <v>129612</v>
      </c>
      <c r="Q57" s="24">
        <f t="shared" si="1"/>
        <v>129612</v>
      </c>
      <c r="R57" s="20" t="s">
        <v>81</v>
      </c>
      <c r="S57" s="42"/>
      <c r="T57" s="42"/>
      <c r="U57" s="2"/>
      <c r="V57" s="2"/>
      <c r="W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2">
      <c r="A58" s="45" t="s">
        <v>85</v>
      </c>
      <c r="B58" s="51">
        <f t="shared" si="0"/>
        <v>12326</v>
      </c>
      <c r="C58" s="51">
        <v>12326</v>
      </c>
      <c r="D58" s="48">
        <v>22480</v>
      </c>
      <c r="E58" s="48">
        <v>16258</v>
      </c>
      <c r="F58" s="48">
        <v>15042</v>
      </c>
      <c r="G58" s="49">
        <v>10194</v>
      </c>
      <c r="H58" s="49">
        <v>10565</v>
      </c>
      <c r="I58" s="50">
        <v>15518</v>
      </c>
      <c r="J58" s="50">
        <v>16249</v>
      </c>
      <c r="K58" s="24">
        <v>11523</v>
      </c>
      <c r="L58" s="24">
        <v>12239</v>
      </c>
      <c r="M58" s="24">
        <v>15471</v>
      </c>
      <c r="N58" s="24">
        <v>20107</v>
      </c>
      <c r="O58" s="24">
        <v>17038</v>
      </c>
      <c r="P58" s="24">
        <v>16502</v>
      </c>
      <c r="Q58" s="24">
        <f t="shared" si="1"/>
        <v>16502</v>
      </c>
      <c r="R58" s="20" t="s">
        <v>86</v>
      </c>
      <c r="S58" s="42"/>
      <c r="T58" s="42"/>
      <c r="U58" s="2"/>
      <c r="V58" s="2"/>
      <c r="W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2">
      <c r="A59" s="45" t="s">
        <v>87</v>
      </c>
      <c r="B59" s="51">
        <f t="shared" si="0"/>
        <v>70816</v>
      </c>
      <c r="C59" s="51">
        <v>70816</v>
      </c>
      <c r="D59" s="48">
        <v>107576</v>
      </c>
      <c r="E59" s="48">
        <v>84994</v>
      </c>
      <c r="F59" s="48">
        <v>96866</v>
      </c>
      <c r="G59" s="49">
        <v>71972</v>
      </c>
      <c r="H59" s="49">
        <v>73426</v>
      </c>
      <c r="I59" s="50">
        <v>93247</v>
      </c>
      <c r="J59" s="50">
        <v>98000</v>
      </c>
      <c r="K59" s="24">
        <v>64909</v>
      </c>
      <c r="L59" s="24">
        <v>62203</v>
      </c>
      <c r="M59" s="24">
        <v>58405</v>
      </c>
      <c r="N59" s="24">
        <v>76239</v>
      </c>
      <c r="O59" s="24">
        <v>69412</v>
      </c>
      <c r="P59" s="24">
        <v>78166</v>
      </c>
      <c r="Q59" s="24">
        <f t="shared" si="1"/>
        <v>78166</v>
      </c>
      <c r="R59" s="20" t="s">
        <v>86</v>
      </c>
      <c r="S59" s="42"/>
      <c r="T59" s="42"/>
      <c r="U59" s="2"/>
      <c r="V59" s="2"/>
      <c r="W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2">
      <c r="A60" s="45" t="s">
        <v>88</v>
      </c>
      <c r="B60" s="51">
        <f t="shared" si="0"/>
        <v>2020</v>
      </c>
      <c r="C60" s="51">
        <v>2020</v>
      </c>
      <c r="D60" s="48">
        <v>4431</v>
      </c>
      <c r="E60" s="48">
        <v>2382</v>
      </c>
      <c r="F60" s="48">
        <v>2959</v>
      </c>
      <c r="G60" s="49">
        <v>2630</v>
      </c>
      <c r="H60" s="49">
        <v>2101</v>
      </c>
      <c r="I60" s="50">
        <v>6204</v>
      </c>
      <c r="J60" s="50">
        <v>8062</v>
      </c>
      <c r="K60" s="24">
        <v>3982</v>
      </c>
      <c r="L60" s="24">
        <v>2125</v>
      </c>
      <c r="M60" s="24">
        <v>1736</v>
      </c>
      <c r="N60" s="24">
        <v>2164</v>
      </c>
      <c r="O60" s="24">
        <v>1252</v>
      </c>
      <c r="P60" s="24">
        <v>1732</v>
      </c>
      <c r="Q60" s="24">
        <f t="shared" si="1"/>
        <v>1732</v>
      </c>
      <c r="R60" s="20" t="s">
        <v>86</v>
      </c>
      <c r="S60" s="42"/>
      <c r="T60" s="42"/>
      <c r="U60" s="2"/>
      <c r="V60" s="2"/>
      <c r="W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">
      <c r="A61" s="45" t="s">
        <v>89</v>
      </c>
      <c r="B61" s="51">
        <f t="shared" si="0"/>
        <v>123788</v>
      </c>
      <c r="C61" s="51">
        <v>123788</v>
      </c>
      <c r="D61" s="48">
        <v>112878</v>
      </c>
      <c r="E61" s="48">
        <v>111084</v>
      </c>
      <c r="F61" s="48">
        <v>118888</v>
      </c>
      <c r="G61" s="49">
        <v>116086</v>
      </c>
      <c r="H61" s="49">
        <v>126518</v>
      </c>
      <c r="I61" s="50">
        <v>130435</v>
      </c>
      <c r="J61" s="50">
        <v>127556</v>
      </c>
      <c r="K61" s="24">
        <v>128330</v>
      </c>
      <c r="L61" s="24">
        <v>124513</v>
      </c>
      <c r="M61" s="24">
        <v>117485</v>
      </c>
      <c r="N61" s="24">
        <v>113442</v>
      </c>
      <c r="O61" s="24">
        <v>106355</v>
      </c>
      <c r="P61" s="24">
        <v>106607</v>
      </c>
      <c r="Q61" s="24">
        <f t="shared" si="1"/>
        <v>106607</v>
      </c>
      <c r="R61" s="20"/>
      <c r="S61" s="42"/>
      <c r="T61" s="42"/>
      <c r="U61" s="2"/>
      <c r="V61" s="2"/>
      <c r="W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">
      <c r="A62" s="45" t="s">
        <v>90</v>
      </c>
      <c r="B62" s="51">
        <f t="shared" si="0"/>
        <v>950</v>
      </c>
      <c r="C62" s="51">
        <v>950</v>
      </c>
      <c r="D62" s="48">
        <v>659</v>
      </c>
      <c r="E62" s="48">
        <v>697</v>
      </c>
      <c r="F62" s="48">
        <v>1004</v>
      </c>
      <c r="G62" s="49">
        <v>757</v>
      </c>
      <c r="H62" s="49">
        <v>651</v>
      </c>
      <c r="I62" s="50">
        <v>516</v>
      </c>
      <c r="J62" s="50">
        <v>368</v>
      </c>
      <c r="K62" s="24">
        <v>292</v>
      </c>
      <c r="L62" s="24">
        <v>2072</v>
      </c>
      <c r="M62" s="24">
        <v>1269</v>
      </c>
      <c r="N62" s="24">
        <v>10988</v>
      </c>
      <c r="O62" s="24">
        <v>33809</v>
      </c>
      <c r="P62" s="24">
        <v>34560</v>
      </c>
      <c r="Q62" s="24">
        <f t="shared" si="1"/>
        <v>34560</v>
      </c>
      <c r="R62" s="20"/>
      <c r="S62" s="42"/>
      <c r="T62" s="42"/>
      <c r="U62" s="2"/>
      <c r="V62" s="2"/>
      <c r="W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">
      <c r="A63" s="45" t="s">
        <v>91</v>
      </c>
      <c r="B63" s="51">
        <f t="shared" si="0"/>
        <v>31478</v>
      </c>
      <c r="C63" s="51">
        <v>31478</v>
      </c>
      <c r="D63" s="48">
        <v>21914</v>
      </c>
      <c r="E63" s="48">
        <v>27543</v>
      </c>
      <c r="F63" s="48">
        <v>28051</v>
      </c>
      <c r="G63" s="49">
        <v>32531</v>
      </c>
      <c r="H63" s="49">
        <v>25685</v>
      </c>
      <c r="I63" s="50">
        <v>26496</v>
      </c>
      <c r="J63" s="50">
        <v>25599</v>
      </c>
      <c r="K63" s="24">
        <v>26779</v>
      </c>
      <c r="L63" s="24">
        <v>25253</v>
      </c>
      <c r="M63" s="24">
        <v>26881</v>
      </c>
      <c r="N63" s="24">
        <v>32817</v>
      </c>
      <c r="O63" s="24">
        <v>27888</v>
      </c>
      <c r="P63" s="24">
        <v>21821</v>
      </c>
      <c r="Q63" s="24">
        <f t="shared" si="1"/>
        <v>21821</v>
      </c>
      <c r="R63" s="20"/>
      <c r="S63" s="42"/>
      <c r="T63" s="42"/>
      <c r="U63" s="2"/>
      <c r="V63" s="2"/>
      <c r="W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2">
      <c r="A64" s="19"/>
      <c r="B64" s="47" t="s">
        <v>138</v>
      </c>
      <c r="C64" s="19"/>
      <c r="D64" s="19"/>
      <c r="E64" s="19"/>
      <c r="F64" s="19"/>
      <c r="G64" s="19"/>
      <c r="H64" s="19"/>
      <c r="I64" s="27"/>
      <c r="J64" s="27"/>
      <c r="K64" s="27"/>
      <c r="L64" s="27"/>
      <c r="M64" s="27"/>
      <c r="N64" s="27"/>
      <c r="O64" s="2"/>
      <c r="P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6" x14ac:dyDescent="0.2">
      <c r="A66" s="8" t="s">
        <v>92</v>
      </c>
      <c r="B66" s="8"/>
      <c r="C66" s="8"/>
      <c r="D66" s="8"/>
      <c r="E66" s="8"/>
      <c r="F66" s="8"/>
      <c r="G66" s="8"/>
      <c r="H66" s="8"/>
      <c r="I66" s="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6" x14ac:dyDescent="0.2">
      <c r="A67" s="20"/>
      <c r="B67" s="28" t="s">
        <v>129</v>
      </c>
      <c r="C67" s="28" t="s">
        <v>128</v>
      </c>
      <c r="D67" s="28" t="s">
        <v>93</v>
      </c>
      <c r="E67" s="28" t="s">
        <v>94</v>
      </c>
      <c r="F67" s="28" t="s">
        <v>95</v>
      </c>
      <c r="G67" s="28" t="s">
        <v>96</v>
      </c>
      <c r="H67" s="28" t="s">
        <v>97</v>
      </c>
      <c r="I67" s="28" t="s">
        <v>98</v>
      </c>
      <c r="J67" s="28" t="s">
        <v>99</v>
      </c>
      <c r="K67" s="28" t="s">
        <v>100</v>
      </c>
      <c r="L67" s="28" t="s">
        <v>101</v>
      </c>
      <c r="M67" s="20" t="s">
        <v>102</v>
      </c>
      <c r="N67" s="20" t="s">
        <v>103</v>
      </c>
      <c r="O67" s="20" t="s">
        <v>104</v>
      </c>
      <c r="P67" s="20" t="s">
        <v>105</v>
      </c>
      <c r="Q67" s="20" t="s">
        <v>146</v>
      </c>
      <c r="R67" s="29" t="s">
        <v>106</v>
      </c>
      <c r="S67" s="30" t="s">
        <v>134</v>
      </c>
      <c r="T67" s="30" t="s">
        <v>133</v>
      </c>
      <c r="U67" s="30" t="s">
        <v>107</v>
      </c>
      <c r="V67" s="30" t="s">
        <v>108</v>
      </c>
      <c r="W67" s="30" t="s">
        <v>109</v>
      </c>
      <c r="X67" s="28" t="s">
        <v>110</v>
      </c>
      <c r="Y67" s="28" t="s">
        <v>111</v>
      </c>
      <c r="Z67" s="28" t="s">
        <v>112</v>
      </c>
      <c r="AA67" s="28" t="s">
        <v>113</v>
      </c>
      <c r="AB67" s="28" t="s">
        <v>114</v>
      </c>
      <c r="AC67" s="28" t="s">
        <v>115</v>
      </c>
      <c r="AD67" s="20" t="s">
        <v>116</v>
      </c>
      <c r="AE67" s="20" t="s">
        <v>117</v>
      </c>
      <c r="AF67" s="20" t="s">
        <v>118</v>
      </c>
      <c r="AG67" s="20" t="s">
        <v>119</v>
      </c>
      <c r="AH67" s="20" t="s">
        <v>145</v>
      </c>
      <c r="AI67" s="2"/>
    </row>
    <row r="68" spans="1:36" x14ac:dyDescent="0.2">
      <c r="A68" s="20" t="s">
        <v>86</v>
      </c>
      <c r="B68" s="31">
        <f t="shared" ref="B68:C68" si="2">SUM(B58:B60)</f>
        <v>85162</v>
      </c>
      <c r="C68" s="31">
        <f t="shared" si="2"/>
        <v>85162</v>
      </c>
      <c r="D68" s="31">
        <f>SUM(D58:D60)</f>
        <v>134487</v>
      </c>
      <c r="E68" s="31">
        <f>SUM(E58:E60)</f>
        <v>103634</v>
      </c>
      <c r="F68" s="31">
        <f>SUM(F58:F60)</f>
        <v>114867</v>
      </c>
      <c r="G68" s="31">
        <f>SUM(G58:G60)</f>
        <v>84796</v>
      </c>
      <c r="H68" s="31">
        <f>SUM(H58:H60)</f>
        <v>86092</v>
      </c>
      <c r="I68" s="31">
        <f t="shared" ref="I68:P68" si="3">SUM(I58:I60)</f>
        <v>114969</v>
      </c>
      <c r="J68" s="31">
        <f t="shared" si="3"/>
        <v>122311</v>
      </c>
      <c r="K68" s="31">
        <f t="shared" si="3"/>
        <v>80414</v>
      </c>
      <c r="L68" s="31">
        <f t="shared" si="3"/>
        <v>76567</v>
      </c>
      <c r="M68" s="31">
        <f t="shared" si="3"/>
        <v>75612</v>
      </c>
      <c r="N68" s="31">
        <f t="shared" si="3"/>
        <v>98510</v>
      </c>
      <c r="O68" s="31">
        <f t="shared" si="3"/>
        <v>87702</v>
      </c>
      <c r="P68" s="31">
        <f t="shared" si="3"/>
        <v>96400</v>
      </c>
      <c r="Q68" s="31">
        <f>SUM(Q58:Q60)</f>
        <v>96400</v>
      </c>
      <c r="R68" s="32">
        <v>66.8</v>
      </c>
      <c r="S68" s="31">
        <f>B68*$R68</f>
        <v>5688821.5999999996</v>
      </c>
      <c r="T68" s="31">
        <f>C68*$R68</f>
        <v>5688821.5999999996</v>
      </c>
      <c r="U68" s="31">
        <f>D68*$R68</f>
        <v>8983731.5999999996</v>
      </c>
      <c r="V68" s="31">
        <f>E68*$R68</f>
        <v>6922751.1999999993</v>
      </c>
      <c r="W68" s="31">
        <f>F68*$R68</f>
        <v>7673115.5999999996</v>
      </c>
      <c r="X68" s="31">
        <f>G68*$R68</f>
        <v>5664372.7999999998</v>
      </c>
      <c r="Y68" s="31">
        <f>H68*$R68</f>
        <v>5750945.5999999996</v>
      </c>
      <c r="Z68" s="31">
        <f t="shared" ref="Z68:Z75" si="4">I68*R68</f>
        <v>7679929.1999999993</v>
      </c>
      <c r="AA68" s="31">
        <f t="shared" ref="AA68:AA75" si="5">J68*R68</f>
        <v>8170374.7999999998</v>
      </c>
      <c r="AB68" s="31">
        <f t="shared" ref="AB68:AB75" si="6">K68*R68</f>
        <v>5371655.2000000002</v>
      </c>
      <c r="AC68" s="31">
        <f t="shared" ref="AC68:AC75" si="7">L68*R68</f>
        <v>5114675.5999999996</v>
      </c>
      <c r="AD68" s="31">
        <f t="shared" ref="AD68:AD75" si="8">M68*R68</f>
        <v>5050881.5999999996</v>
      </c>
      <c r="AE68" s="31">
        <f t="shared" ref="AE68:AE75" si="9">N68*R68</f>
        <v>6580468</v>
      </c>
      <c r="AF68" s="31">
        <f t="shared" ref="AF68:AF75" si="10">O68*R68</f>
        <v>5858493.5999999996</v>
      </c>
      <c r="AG68" s="31">
        <f>P68*R68</f>
        <v>6439520</v>
      </c>
      <c r="AH68" s="31">
        <f>Q68*R68</f>
        <v>6439520</v>
      </c>
      <c r="AI68" s="2"/>
    </row>
    <row r="69" spans="1:36" x14ac:dyDescent="0.2">
      <c r="A69" s="20" t="s">
        <v>81</v>
      </c>
      <c r="B69" s="31">
        <f t="shared" ref="B69:C69" si="11">SUM(B54:B57)</f>
        <v>151197</v>
      </c>
      <c r="C69" s="31">
        <f t="shared" si="11"/>
        <v>151197</v>
      </c>
      <c r="D69" s="31">
        <f t="shared" ref="D69:P69" si="12">SUM(D54:D57)</f>
        <v>114974</v>
      </c>
      <c r="E69" s="31">
        <f t="shared" si="12"/>
        <v>153947</v>
      </c>
      <c r="F69" s="31">
        <f t="shared" si="12"/>
        <v>145677</v>
      </c>
      <c r="G69" s="31">
        <f t="shared" si="12"/>
        <v>163663</v>
      </c>
      <c r="H69" s="31">
        <f t="shared" si="12"/>
        <v>168840</v>
      </c>
      <c r="I69" s="31">
        <f t="shared" si="12"/>
        <v>142601</v>
      </c>
      <c r="J69" s="31">
        <f t="shared" si="12"/>
        <v>137814</v>
      </c>
      <c r="K69" s="31">
        <f t="shared" si="12"/>
        <v>184091</v>
      </c>
      <c r="L69" s="31">
        <f t="shared" si="12"/>
        <v>192525</v>
      </c>
      <c r="M69" s="31">
        <f t="shared" si="12"/>
        <v>186545</v>
      </c>
      <c r="N69" s="31">
        <f t="shared" si="12"/>
        <v>168425</v>
      </c>
      <c r="O69" s="31">
        <f t="shared" si="12"/>
        <v>174117</v>
      </c>
      <c r="P69" s="31">
        <f t="shared" si="12"/>
        <v>177199</v>
      </c>
      <c r="Q69" s="31">
        <f>SUM(Q54:Q57)</f>
        <v>177199</v>
      </c>
      <c r="R69" s="32">
        <v>80.599999999999994</v>
      </c>
      <c r="S69" s="31">
        <f>B69*$R69</f>
        <v>12186478.199999999</v>
      </c>
      <c r="T69" s="31">
        <f>C69*$R69</f>
        <v>12186478.199999999</v>
      </c>
      <c r="U69" s="31">
        <f>D69*$R69</f>
        <v>9266904.3999999985</v>
      </c>
      <c r="V69" s="31">
        <f>E69*$R69</f>
        <v>12408128.199999999</v>
      </c>
      <c r="W69" s="31">
        <f>F69*$R69</f>
        <v>11741566.199999999</v>
      </c>
      <c r="X69" s="31">
        <f>G69*$R69</f>
        <v>13191237.799999999</v>
      </c>
      <c r="Y69" s="31">
        <f>H69*$R69</f>
        <v>13608503.999999998</v>
      </c>
      <c r="Z69" s="31">
        <f t="shared" si="4"/>
        <v>11493640.6</v>
      </c>
      <c r="AA69" s="31">
        <f t="shared" si="5"/>
        <v>11107808.399999999</v>
      </c>
      <c r="AB69" s="31">
        <f t="shared" si="6"/>
        <v>14837734.6</v>
      </c>
      <c r="AC69" s="31">
        <f t="shared" si="7"/>
        <v>15517514.999999998</v>
      </c>
      <c r="AD69" s="31">
        <f t="shared" si="8"/>
        <v>15035526.999999998</v>
      </c>
      <c r="AE69" s="31">
        <f t="shared" si="9"/>
        <v>13575054.999999998</v>
      </c>
      <c r="AF69" s="31">
        <f t="shared" si="10"/>
        <v>14033830.199999999</v>
      </c>
      <c r="AG69" s="31">
        <f t="shared" ref="AG68:AG75" si="13">P69*R69</f>
        <v>14282239.399999999</v>
      </c>
      <c r="AH69" s="31">
        <f t="shared" ref="AH69:AH75" si="14">Q69*R69</f>
        <v>14282239.399999999</v>
      </c>
      <c r="AI69" s="2"/>
    </row>
    <row r="70" spans="1:36" x14ac:dyDescent="0.2">
      <c r="A70" s="20" t="s">
        <v>78</v>
      </c>
      <c r="B70" s="31">
        <f t="shared" ref="B70:C70" si="15">SUM(B52:B53)</f>
        <v>1851</v>
      </c>
      <c r="C70" s="31">
        <f t="shared" si="15"/>
        <v>1851</v>
      </c>
      <c r="D70" s="31">
        <f t="shared" ref="D70:P70" si="16">SUM(D52:D53)</f>
        <v>1949</v>
      </c>
      <c r="E70" s="31">
        <f t="shared" si="16"/>
        <v>1750</v>
      </c>
      <c r="F70" s="31">
        <f t="shared" si="16"/>
        <v>1771</v>
      </c>
      <c r="G70" s="31">
        <f t="shared" si="16"/>
        <v>1971</v>
      </c>
      <c r="H70" s="31">
        <f t="shared" si="16"/>
        <v>2150</v>
      </c>
      <c r="I70" s="31">
        <f t="shared" si="16"/>
        <v>1906</v>
      </c>
      <c r="J70" s="31">
        <f t="shared" si="16"/>
        <v>1395</v>
      </c>
      <c r="K70" s="31">
        <f t="shared" si="16"/>
        <v>1169</v>
      </c>
      <c r="L70" s="31">
        <f t="shared" si="16"/>
        <v>1036</v>
      </c>
      <c r="M70" s="31">
        <f t="shared" si="16"/>
        <v>1295</v>
      </c>
      <c r="N70" s="31">
        <f t="shared" si="16"/>
        <v>994</v>
      </c>
      <c r="O70" s="31">
        <f t="shared" si="16"/>
        <v>1004</v>
      </c>
      <c r="P70" s="31">
        <f t="shared" si="16"/>
        <v>929</v>
      </c>
      <c r="Q70" s="31">
        <f>SUM(Q52:Q53)</f>
        <v>929</v>
      </c>
      <c r="R70" s="32">
        <v>144.5</v>
      </c>
      <c r="S70" s="31">
        <f>B70*$R70</f>
        <v>267469.5</v>
      </c>
      <c r="T70" s="31">
        <f>C70*$R70</f>
        <v>267469.5</v>
      </c>
      <c r="U70" s="31">
        <f>D70*$R70</f>
        <v>281630.5</v>
      </c>
      <c r="V70" s="31">
        <f>E70*$R70</f>
        <v>252875</v>
      </c>
      <c r="W70" s="31">
        <f>F70*$R70</f>
        <v>255909.5</v>
      </c>
      <c r="X70" s="31">
        <f>G70*$R70</f>
        <v>284809.5</v>
      </c>
      <c r="Y70" s="31">
        <f>H70*$R70</f>
        <v>310675</v>
      </c>
      <c r="Z70" s="31">
        <f t="shared" si="4"/>
        <v>275417</v>
      </c>
      <c r="AA70" s="31">
        <f t="shared" si="5"/>
        <v>201577.5</v>
      </c>
      <c r="AB70" s="31">
        <f t="shared" si="6"/>
        <v>168920.5</v>
      </c>
      <c r="AC70" s="31">
        <f t="shared" si="7"/>
        <v>149702</v>
      </c>
      <c r="AD70" s="31">
        <f t="shared" si="8"/>
        <v>187127.5</v>
      </c>
      <c r="AE70" s="31">
        <f t="shared" si="9"/>
        <v>143633</v>
      </c>
      <c r="AF70" s="31">
        <f t="shared" si="10"/>
        <v>145078</v>
      </c>
      <c r="AG70" s="31">
        <f t="shared" si="13"/>
        <v>134240.5</v>
      </c>
      <c r="AH70" s="31">
        <f t="shared" si="14"/>
        <v>134240.5</v>
      </c>
      <c r="AI70" s="2"/>
    </row>
    <row r="71" spans="1:36" x14ac:dyDescent="0.2">
      <c r="A71" s="20" t="s">
        <v>60</v>
      </c>
      <c r="B71" s="31">
        <f t="shared" ref="B71:C71" si="17">SUM(B38:B45)</f>
        <v>47065</v>
      </c>
      <c r="C71" s="31">
        <f t="shared" si="17"/>
        <v>47065</v>
      </c>
      <c r="D71" s="31">
        <f>SUM(D38:D45)</f>
        <v>37701</v>
      </c>
      <c r="E71" s="31">
        <f t="shared" ref="E71:P71" si="18">SUM(E38:E45)</f>
        <v>37671</v>
      </c>
      <c r="F71" s="31">
        <f t="shared" si="18"/>
        <v>35676</v>
      </c>
      <c r="G71" s="31">
        <f t="shared" si="18"/>
        <v>40963</v>
      </c>
      <c r="H71" s="31">
        <f t="shared" si="18"/>
        <v>34646</v>
      </c>
      <c r="I71" s="31">
        <f t="shared" si="18"/>
        <v>35683</v>
      </c>
      <c r="J71" s="31">
        <f t="shared" si="18"/>
        <v>33733</v>
      </c>
      <c r="K71" s="31">
        <f t="shared" si="18"/>
        <v>32909</v>
      </c>
      <c r="L71" s="31">
        <f t="shared" si="18"/>
        <v>32206</v>
      </c>
      <c r="M71" s="31">
        <f t="shared" si="18"/>
        <v>35346</v>
      </c>
      <c r="N71" s="31">
        <f t="shared" si="18"/>
        <v>40015</v>
      </c>
      <c r="O71" s="31">
        <f t="shared" si="18"/>
        <v>36982</v>
      </c>
      <c r="P71" s="31">
        <f t="shared" si="18"/>
        <v>32539</v>
      </c>
      <c r="Q71" s="31">
        <f>SUM(Q38:Q45)</f>
        <v>32539</v>
      </c>
      <c r="R71" s="32">
        <v>70.8</v>
      </c>
      <c r="S71" s="31">
        <f>B71*$R71</f>
        <v>3332202</v>
      </c>
      <c r="T71" s="31">
        <f>C71*$R71</f>
        <v>3332202</v>
      </c>
      <c r="U71" s="31">
        <f>D71*$R71</f>
        <v>2669230.7999999998</v>
      </c>
      <c r="V71" s="31">
        <f>E71*$R71</f>
        <v>2667106.7999999998</v>
      </c>
      <c r="W71" s="31">
        <f>F71*$R71</f>
        <v>2525860.7999999998</v>
      </c>
      <c r="X71" s="31">
        <f>G71*$R71</f>
        <v>2900180.4</v>
      </c>
      <c r="Y71" s="31">
        <f>H71*$R71</f>
        <v>2452936.7999999998</v>
      </c>
      <c r="Z71" s="31">
        <f t="shared" si="4"/>
        <v>2526356.4</v>
      </c>
      <c r="AA71" s="31">
        <f t="shared" si="5"/>
        <v>2388296.4</v>
      </c>
      <c r="AB71" s="31">
        <f t="shared" si="6"/>
        <v>2329957.1999999997</v>
      </c>
      <c r="AC71" s="31">
        <f t="shared" si="7"/>
        <v>2280184.7999999998</v>
      </c>
      <c r="AD71" s="31">
        <f t="shared" si="8"/>
        <v>2502496.7999999998</v>
      </c>
      <c r="AE71" s="31">
        <f t="shared" si="9"/>
        <v>2833062</v>
      </c>
      <c r="AF71" s="31">
        <f t="shared" si="10"/>
        <v>2618325.6</v>
      </c>
      <c r="AG71" s="31">
        <f t="shared" si="13"/>
        <v>2303761.1999999997</v>
      </c>
      <c r="AH71" s="31">
        <f t="shared" si="14"/>
        <v>2303761.1999999997</v>
      </c>
      <c r="AI71" s="2">
        <v>9.9600000000000009</v>
      </c>
      <c r="AJ71" t="s">
        <v>140</v>
      </c>
    </row>
    <row r="72" spans="1:36" x14ac:dyDescent="0.2">
      <c r="A72" s="20" t="s">
        <v>70</v>
      </c>
      <c r="B72" s="31">
        <f t="shared" ref="B72:C72" si="19">SUM(B46:B50)</f>
        <v>123788</v>
      </c>
      <c r="C72" s="31">
        <f t="shared" si="19"/>
        <v>123788</v>
      </c>
      <c r="D72" s="31">
        <f t="shared" ref="D72:P72" si="20">SUM(D46:D50)</f>
        <v>112878</v>
      </c>
      <c r="E72" s="31">
        <f t="shared" si="20"/>
        <v>111084</v>
      </c>
      <c r="F72" s="31">
        <f t="shared" si="20"/>
        <v>118889</v>
      </c>
      <c r="G72" s="31">
        <f t="shared" si="20"/>
        <v>116086</v>
      </c>
      <c r="H72" s="31">
        <f t="shared" si="20"/>
        <v>126518</v>
      </c>
      <c r="I72" s="31">
        <f t="shared" si="20"/>
        <v>130435</v>
      </c>
      <c r="J72" s="31">
        <f t="shared" si="20"/>
        <v>127555</v>
      </c>
      <c r="K72" s="31">
        <f t="shared" si="20"/>
        <v>128331</v>
      </c>
      <c r="L72" s="31">
        <f t="shared" si="20"/>
        <v>124513</v>
      </c>
      <c r="M72" s="31">
        <f t="shared" si="20"/>
        <v>117485</v>
      </c>
      <c r="N72" s="31">
        <f t="shared" si="20"/>
        <v>113442</v>
      </c>
      <c r="O72" s="31">
        <f t="shared" si="20"/>
        <v>106354</v>
      </c>
      <c r="P72" s="31">
        <f t="shared" si="20"/>
        <v>106607</v>
      </c>
      <c r="Q72" s="31">
        <f>SUM(Q46:Q50)</f>
        <v>106607</v>
      </c>
      <c r="R72" s="32">
        <v>148.19999999999999</v>
      </c>
      <c r="S72" s="31">
        <f>B72*$R72</f>
        <v>18345381.599999998</v>
      </c>
      <c r="T72" s="31">
        <f>C72*$R72</f>
        <v>18345381.599999998</v>
      </c>
      <c r="U72" s="31">
        <f>D72*$R72</f>
        <v>16728519.6</v>
      </c>
      <c r="V72" s="31">
        <f>E72*$R72</f>
        <v>16462648.799999999</v>
      </c>
      <c r="W72" s="31">
        <f>F72*$R72</f>
        <v>17619349.799999997</v>
      </c>
      <c r="X72" s="31">
        <f>G72*$R72</f>
        <v>17203945.199999999</v>
      </c>
      <c r="Y72" s="31">
        <f>H72*$R72</f>
        <v>18749967.599999998</v>
      </c>
      <c r="Z72" s="31">
        <f t="shared" si="4"/>
        <v>19330467</v>
      </c>
      <c r="AA72" s="31">
        <f t="shared" si="5"/>
        <v>18903651</v>
      </c>
      <c r="AB72" s="31">
        <f t="shared" si="6"/>
        <v>19018654.199999999</v>
      </c>
      <c r="AC72" s="31">
        <f t="shared" si="7"/>
        <v>18452826.599999998</v>
      </c>
      <c r="AD72" s="31">
        <f t="shared" si="8"/>
        <v>17411277</v>
      </c>
      <c r="AE72" s="31">
        <f t="shared" si="9"/>
        <v>16812104.399999999</v>
      </c>
      <c r="AF72" s="31">
        <f t="shared" si="10"/>
        <v>15761662.799999999</v>
      </c>
      <c r="AG72" s="31">
        <f t="shared" si="13"/>
        <v>15799157.399999999</v>
      </c>
      <c r="AH72" s="31">
        <f t="shared" si="14"/>
        <v>15799157.399999999</v>
      </c>
      <c r="AI72" s="2"/>
    </row>
    <row r="73" spans="1:36" x14ac:dyDescent="0.2">
      <c r="A73" s="20" t="s">
        <v>76</v>
      </c>
      <c r="B73" s="31">
        <f t="shared" ref="B73:C73" si="21">SUM(B51)</f>
        <v>50814</v>
      </c>
      <c r="C73" s="31">
        <f t="shared" si="21"/>
        <v>50814</v>
      </c>
      <c r="D73" s="31">
        <f t="shared" ref="D73:E73" si="22">SUM(D51)</f>
        <v>42197</v>
      </c>
      <c r="E73" s="31">
        <f t="shared" si="22"/>
        <v>48851</v>
      </c>
      <c r="F73" s="31">
        <f t="shared" ref="F73:P73" si="23">SUM(F51)</f>
        <v>45934</v>
      </c>
      <c r="G73" s="31">
        <f t="shared" si="23"/>
        <v>62046</v>
      </c>
      <c r="H73" s="31">
        <f t="shared" si="23"/>
        <v>42344</v>
      </c>
      <c r="I73" s="31">
        <f t="shared" si="23"/>
        <v>43644</v>
      </c>
      <c r="J73" s="31">
        <f t="shared" si="23"/>
        <v>45044</v>
      </c>
      <c r="K73" s="31">
        <f t="shared" si="23"/>
        <v>38870</v>
      </c>
      <c r="L73" s="31">
        <f t="shared" si="23"/>
        <v>43894</v>
      </c>
      <c r="M73" s="31">
        <f t="shared" si="23"/>
        <v>43394</v>
      </c>
      <c r="N73" s="31">
        <f t="shared" si="23"/>
        <v>42745</v>
      </c>
      <c r="O73" s="31">
        <f t="shared" si="23"/>
        <v>43985</v>
      </c>
      <c r="P73" s="31">
        <f t="shared" si="23"/>
        <v>43898</v>
      </c>
      <c r="Q73" s="31">
        <f>SUM(Q51)</f>
        <v>43898</v>
      </c>
      <c r="R73" s="32">
        <v>10</v>
      </c>
      <c r="S73" s="31">
        <f>B73*$R73</f>
        <v>508140</v>
      </c>
      <c r="T73" s="31">
        <f>C73*$R73</f>
        <v>508140</v>
      </c>
      <c r="U73" s="31">
        <f>D73*$R73</f>
        <v>421970</v>
      </c>
      <c r="V73" s="31">
        <f>E73*$R73</f>
        <v>488510</v>
      </c>
      <c r="W73" s="31">
        <f>F73*$R73</f>
        <v>459340</v>
      </c>
      <c r="X73" s="31">
        <f>G73*$R73</f>
        <v>620460</v>
      </c>
      <c r="Y73" s="31">
        <f>H73*$R73</f>
        <v>423440</v>
      </c>
      <c r="Z73" s="31">
        <f t="shared" si="4"/>
        <v>436440</v>
      </c>
      <c r="AA73" s="31">
        <f t="shared" si="5"/>
        <v>450440</v>
      </c>
      <c r="AB73" s="31">
        <f t="shared" si="6"/>
        <v>388700</v>
      </c>
      <c r="AC73" s="31">
        <f t="shared" si="7"/>
        <v>438940</v>
      </c>
      <c r="AD73" s="31">
        <f t="shared" si="8"/>
        <v>433940</v>
      </c>
      <c r="AE73" s="31">
        <f t="shared" si="9"/>
        <v>427450</v>
      </c>
      <c r="AF73" s="31">
        <f t="shared" si="10"/>
        <v>439850</v>
      </c>
      <c r="AG73" s="31">
        <f t="shared" si="13"/>
        <v>438980</v>
      </c>
      <c r="AH73" s="31">
        <f t="shared" si="14"/>
        <v>438980</v>
      </c>
      <c r="AI73" s="2"/>
    </row>
    <row r="74" spans="1:36" x14ac:dyDescent="0.2">
      <c r="A74" s="20" t="s">
        <v>57</v>
      </c>
      <c r="B74" s="31">
        <f t="shared" ref="B74:C74" si="24">SUM(B36:B37)</f>
        <v>4907</v>
      </c>
      <c r="C74" s="31">
        <f t="shared" si="24"/>
        <v>4907</v>
      </c>
      <c r="D74" s="31">
        <f>SUM(D36:D37)</f>
        <v>5793</v>
      </c>
      <c r="E74" s="31">
        <f>SUM(E36:E37)</f>
        <v>6118</v>
      </c>
      <c r="F74" s="31">
        <f>SUM(F36:F37)</f>
        <v>4949</v>
      </c>
      <c r="G74" s="31">
        <f>SUM(G36:G37)</f>
        <v>4899</v>
      </c>
      <c r="H74" s="31">
        <f>SUM(H36:H37)</f>
        <v>5343</v>
      </c>
      <c r="I74" s="31">
        <f t="shared" ref="I74:Q74" si="25">SUM(I36:I37)</f>
        <v>3873</v>
      </c>
      <c r="J74" s="31">
        <f t="shared" si="25"/>
        <v>3990</v>
      </c>
      <c r="K74" s="31">
        <f t="shared" si="25"/>
        <v>4281</v>
      </c>
      <c r="L74" s="31">
        <f t="shared" si="25"/>
        <v>5638</v>
      </c>
      <c r="M74" s="31">
        <f t="shared" si="25"/>
        <v>6291</v>
      </c>
      <c r="N74" s="31">
        <f t="shared" si="25"/>
        <v>10988</v>
      </c>
      <c r="O74" s="31">
        <f t="shared" si="25"/>
        <v>27982</v>
      </c>
      <c r="P74" s="31">
        <f t="shared" si="25"/>
        <v>29675</v>
      </c>
      <c r="Q74" s="31">
        <f t="shared" si="25"/>
        <v>29675</v>
      </c>
      <c r="R74" s="32">
        <v>25</v>
      </c>
      <c r="S74" s="31">
        <f>B74*$R74</f>
        <v>122675</v>
      </c>
      <c r="T74" s="31">
        <f>C74*$R74</f>
        <v>122675</v>
      </c>
      <c r="U74" s="31">
        <f>D74*$R74</f>
        <v>144825</v>
      </c>
      <c r="V74" s="31">
        <f>E74*$R74</f>
        <v>152950</v>
      </c>
      <c r="W74" s="31">
        <f>F74*$R74</f>
        <v>123725</v>
      </c>
      <c r="X74" s="31">
        <f>G74*$R74</f>
        <v>122475</v>
      </c>
      <c r="Y74" s="31">
        <f>H74*$R74</f>
        <v>133575</v>
      </c>
      <c r="Z74" s="31">
        <f t="shared" si="4"/>
        <v>96825</v>
      </c>
      <c r="AA74" s="31">
        <f t="shared" si="5"/>
        <v>99750</v>
      </c>
      <c r="AB74" s="31">
        <f t="shared" si="6"/>
        <v>107025</v>
      </c>
      <c r="AC74" s="31">
        <f t="shared" si="7"/>
        <v>140950</v>
      </c>
      <c r="AD74" s="31">
        <f t="shared" si="8"/>
        <v>157275</v>
      </c>
      <c r="AE74" s="31">
        <f t="shared" si="9"/>
        <v>274700</v>
      </c>
      <c r="AF74" s="31">
        <f t="shared" si="10"/>
        <v>699550</v>
      </c>
      <c r="AG74" s="31">
        <f t="shared" si="13"/>
        <v>741875</v>
      </c>
      <c r="AH74" s="31">
        <f t="shared" si="14"/>
        <v>741875</v>
      </c>
      <c r="AI74" s="2"/>
    </row>
    <row r="75" spans="1:36" x14ac:dyDescent="0.2">
      <c r="A75" s="20" t="s">
        <v>39</v>
      </c>
      <c r="B75" s="31">
        <f t="shared" ref="B75:Q75" si="26">SUM(B17:B35)</f>
        <v>52754</v>
      </c>
      <c r="C75" s="31">
        <f t="shared" si="26"/>
        <v>52754</v>
      </c>
      <c r="D75" s="31">
        <f t="shared" si="26"/>
        <v>52388</v>
      </c>
      <c r="E75" s="31">
        <f t="shared" si="26"/>
        <v>25416</v>
      </c>
      <c r="F75" s="31">
        <f t="shared" si="26"/>
        <v>25764</v>
      </c>
      <c r="G75" s="31">
        <f t="shared" si="26"/>
        <v>21717</v>
      </c>
      <c r="H75" s="31">
        <f t="shared" si="26"/>
        <v>23344</v>
      </c>
      <c r="I75" s="31">
        <f t="shared" si="26"/>
        <v>22410</v>
      </c>
      <c r="J75" s="31">
        <f t="shared" si="26"/>
        <v>25190</v>
      </c>
      <c r="K75" s="31">
        <f t="shared" si="26"/>
        <v>25215</v>
      </c>
      <c r="L75" s="31">
        <f t="shared" si="26"/>
        <v>22181</v>
      </c>
      <c r="M75" s="31">
        <f t="shared" si="26"/>
        <v>25252</v>
      </c>
      <c r="N75" s="31">
        <f t="shared" si="26"/>
        <v>11346</v>
      </c>
      <c r="O75" s="31">
        <f t="shared" si="26"/>
        <v>11656</v>
      </c>
      <c r="P75" s="31">
        <f t="shared" si="26"/>
        <v>11384</v>
      </c>
      <c r="Q75" s="31">
        <f>SUM(Q17:Q35)</f>
        <v>11384</v>
      </c>
      <c r="R75" s="32">
        <v>80</v>
      </c>
      <c r="S75" s="31">
        <f>B75*$R75</f>
        <v>4220320</v>
      </c>
      <c r="T75" s="31">
        <f>C75*$R75</f>
        <v>4220320</v>
      </c>
      <c r="U75" s="31">
        <f>D75*$R75</f>
        <v>4191040</v>
      </c>
      <c r="V75" s="31">
        <f>E75*$R75</f>
        <v>2033280</v>
      </c>
      <c r="W75" s="31">
        <f>F75*$R75</f>
        <v>2061120</v>
      </c>
      <c r="X75" s="31">
        <f>G75*$R75</f>
        <v>1737360</v>
      </c>
      <c r="Y75" s="31">
        <f>H75*$R75</f>
        <v>1867520</v>
      </c>
      <c r="Z75" s="31">
        <f t="shared" si="4"/>
        <v>1792800</v>
      </c>
      <c r="AA75" s="31">
        <f t="shared" si="5"/>
        <v>2015200</v>
      </c>
      <c r="AB75" s="31">
        <f t="shared" si="6"/>
        <v>2017200</v>
      </c>
      <c r="AC75" s="31">
        <f t="shared" si="7"/>
        <v>1774480</v>
      </c>
      <c r="AD75" s="31">
        <f t="shared" si="8"/>
        <v>2020160</v>
      </c>
      <c r="AE75" s="31">
        <f t="shared" si="9"/>
        <v>907680</v>
      </c>
      <c r="AF75" s="31">
        <f t="shared" si="10"/>
        <v>932480</v>
      </c>
      <c r="AG75" s="31">
        <f t="shared" si="13"/>
        <v>910720</v>
      </c>
      <c r="AH75" s="31">
        <f>Q75*R75</f>
        <v>910720</v>
      </c>
      <c r="AI75" s="2"/>
    </row>
    <row r="76" spans="1:36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9"/>
      <c r="S76" s="34"/>
      <c r="T76" s="34"/>
      <c r="U76" s="34"/>
      <c r="V76" s="34"/>
      <c r="W76" s="34"/>
      <c r="X76" s="20"/>
      <c r="Y76" s="20"/>
      <c r="Z76" s="20"/>
      <c r="AA76" s="20"/>
      <c r="AB76" s="20"/>
      <c r="AC76" s="20"/>
      <c r="AD76" s="31"/>
      <c r="AE76" s="31"/>
      <c r="AF76" s="33"/>
      <c r="AG76" s="33"/>
      <c r="AH76" s="33"/>
      <c r="AI76" s="2"/>
    </row>
    <row r="77" spans="1:36" x14ac:dyDescent="0.2">
      <c r="A77" s="20" t="s">
        <v>121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35">
        <v>0.1</v>
      </c>
      <c r="S77" s="31">
        <f t="shared" ref="S77:U77" si="27">SUM(S68:S75)*0.1</f>
        <v>4467148.7899999991</v>
      </c>
      <c r="T77" s="31">
        <f t="shared" si="27"/>
        <v>4467148.7899999991</v>
      </c>
      <c r="U77" s="31">
        <f t="shared" si="27"/>
        <v>4268785.1900000004</v>
      </c>
      <c r="V77" s="31">
        <f t="shared" ref="V77:X77" si="28">SUM(V68:V75)*0.1</f>
        <v>4138825</v>
      </c>
      <c r="W77" s="31">
        <f t="shared" si="28"/>
        <v>4245998.6899999995</v>
      </c>
      <c r="X77" s="31">
        <f t="shared" si="28"/>
        <v>4172484.07</v>
      </c>
      <c r="Y77" s="31">
        <f t="shared" ref="Y77:AG77" si="29">SUM(Y68:Y75)*0.1</f>
        <v>4329756.4000000004</v>
      </c>
      <c r="Z77" s="31">
        <f t="shared" si="29"/>
        <v>4363187.5199999996</v>
      </c>
      <c r="AA77" s="31">
        <f t="shared" si="29"/>
        <v>4333709.8099999996</v>
      </c>
      <c r="AB77" s="31">
        <f t="shared" si="29"/>
        <v>4423984.6700000009</v>
      </c>
      <c r="AC77" s="31">
        <f t="shared" si="29"/>
        <v>4386927.4000000004</v>
      </c>
      <c r="AD77" s="31">
        <f t="shared" si="29"/>
        <v>4279868.49</v>
      </c>
      <c r="AE77" s="31">
        <f t="shared" si="29"/>
        <v>4155415.24</v>
      </c>
      <c r="AF77" s="31">
        <f t="shared" si="29"/>
        <v>4048927.0199999996</v>
      </c>
      <c r="AG77" s="31">
        <f t="shared" si="29"/>
        <v>4105049.35</v>
      </c>
      <c r="AH77" s="31">
        <f>SUM(AH68:AH75)*0.1</f>
        <v>4105049.35</v>
      </c>
      <c r="AI77" s="2"/>
    </row>
    <row r="78" spans="1:36" x14ac:dyDescent="0.2">
      <c r="A78" s="4" t="s">
        <v>122</v>
      </c>
      <c r="B78" s="4"/>
      <c r="C78" s="4"/>
      <c r="D78" s="4"/>
      <c r="E78" s="4"/>
      <c r="F78" s="4"/>
      <c r="G78" s="4"/>
      <c r="H78" s="4"/>
      <c r="I78" s="20"/>
      <c r="J78" s="20"/>
      <c r="K78" s="20"/>
      <c r="L78" s="20"/>
      <c r="M78" s="20"/>
      <c r="N78" s="20"/>
      <c r="O78" s="20"/>
      <c r="P78" s="20"/>
      <c r="Q78" s="20"/>
      <c r="R78" s="29"/>
      <c r="S78" s="31">
        <f t="shared" ref="S78:T78" si="30">SUM(S68:S77)</f>
        <v>49138636.68999999</v>
      </c>
      <c r="T78" s="31">
        <f t="shared" si="30"/>
        <v>49138636.68999999</v>
      </c>
      <c r="U78" s="31">
        <f t="shared" ref="U78:AG78" si="31">SUM(U68:U77)</f>
        <v>46956637.089999996</v>
      </c>
      <c r="V78" s="31">
        <f t="shared" si="31"/>
        <v>45527075</v>
      </c>
      <c r="W78" s="31">
        <f t="shared" si="31"/>
        <v>46705985.589999989</v>
      </c>
      <c r="X78" s="31">
        <f t="shared" si="31"/>
        <v>45897324.769999996</v>
      </c>
      <c r="Y78" s="31">
        <f t="shared" si="31"/>
        <v>47627320.399999999</v>
      </c>
      <c r="Z78" s="31">
        <f t="shared" si="31"/>
        <v>47995062.719999999</v>
      </c>
      <c r="AA78" s="31">
        <f t="shared" si="31"/>
        <v>47670807.909999996</v>
      </c>
      <c r="AB78" s="31">
        <f t="shared" si="31"/>
        <v>48663831.370000005</v>
      </c>
      <c r="AC78" s="31">
        <f t="shared" si="31"/>
        <v>48256201.399999999</v>
      </c>
      <c r="AD78" s="31">
        <f t="shared" si="31"/>
        <v>47078553.390000001</v>
      </c>
      <c r="AE78" s="31">
        <f t="shared" si="31"/>
        <v>45709567.640000001</v>
      </c>
      <c r="AF78" s="31">
        <f t="shared" si="31"/>
        <v>44538197.219999999</v>
      </c>
      <c r="AG78" s="31">
        <f t="shared" si="31"/>
        <v>45155542.850000001</v>
      </c>
      <c r="AH78" s="31">
        <f t="shared" ref="AH78" si="32">SUM(AH68:AH77)</f>
        <v>45155542.850000001</v>
      </c>
      <c r="AI78" s="2"/>
    </row>
    <row r="79" spans="1:36" x14ac:dyDescent="0.2">
      <c r="A79" s="4" t="s">
        <v>123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20"/>
      <c r="P79" s="20"/>
      <c r="Q79" s="20"/>
      <c r="R79" s="36"/>
      <c r="S79" s="37">
        <f t="shared" ref="S79:T79" si="33">S78*$AI$71*3.6/1000000</f>
        <v>1761.9149571566397</v>
      </c>
      <c r="T79" s="37">
        <f t="shared" si="33"/>
        <v>1761.9149571566397</v>
      </c>
      <c r="U79" s="37">
        <f t="shared" ref="U79:AH79" si="34">U78*$AI$71*3.6/1000000</f>
        <v>1683.6771794990402</v>
      </c>
      <c r="V79" s="37">
        <f t="shared" si="34"/>
        <v>1632.4188012000002</v>
      </c>
      <c r="W79" s="37">
        <f t="shared" si="34"/>
        <v>1674.6898193150396</v>
      </c>
      <c r="X79" s="37">
        <f t="shared" si="34"/>
        <v>1645.6944769531203</v>
      </c>
      <c r="Y79" s="37">
        <f t="shared" si="34"/>
        <v>1707.7252002624002</v>
      </c>
      <c r="Z79" s="37">
        <f t="shared" si="34"/>
        <v>1720.9109688883202</v>
      </c>
      <c r="AA79" s="37">
        <f t="shared" si="34"/>
        <v>1709.2844884209601</v>
      </c>
      <c r="AB79" s="37">
        <f t="shared" si="34"/>
        <v>1744.8903376027204</v>
      </c>
      <c r="AC79" s="37">
        <f t="shared" si="34"/>
        <v>1730.2743573984001</v>
      </c>
      <c r="AD79" s="37">
        <f t="shared" si="34"/>
        <v>1688.0486103518404</v>
      </c>
      <c r="AE79" s="37">
        <f t="shared" si="34"/>
        <v>1638.9622572998403</v>
      </c>
      <c r="AF79" s="37">
        <f t="shared" si="34"/>
        <v>1596.9615995203201</v>
      </c>
      <c r="AG79" s="37">
        <f t="shared" si="34"/>
        <v>1619.0971444296003</v>
      </c>
      <c r="AH79" s="37">
        <f t="shared" ref="AH79" si="35">AH78*$AI$71*3.6/1000000</f>
        <v>1619.0971444296003</v>
      </c>
      <c r="AI79" s="2"/>
    </row>
    <row r="80" spans="1:36" x14ac:dyDescent="0.2">
      <c r="A80" s="7" t="s">
        <v>124</v>
      </c>
      <c r="B80" s="7"/>
      <c r="C80" s="7"/>
      <c r="D80" s="7"/>
      <c r="E80" s="7"/>
      <c r="F80" s="7"/>
      <c r="G80" s="2"/>
      <c r="H80" s="2"/>
      <c r="I80" s="2"/>
      <c r="J80" s="2"/>
      <c r="K80" s="2"/>
      <c r="L80" s="2"/>
      <c r="M80" s="2"/>
      <c r="N80" s="2"/>
      <c r="O80" s="2"/>
      <c r="P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47" x14ac:dyDescent="0.2">
      <c r="Q81" s="2"/>
    </row>
    <row r="83" spans="1:47" x14ac:dyDescent="0.2">
      <c r="A83" s="18" t="s">
        <v>24</v>
      </c>
      <c r="B83" s="18"/>
      <c r="C83" s="18"/>
      <c r="D83" s="18"/>
      <c r="E83" s="44"/>
      <c r="F83" s="18"/>
      <c r="G83" s="18"/>
      <c r="H83" s="18"/>
      <c r="I83" s="19"/>
      <c r="J83" s="2"/>
      <c r="K83" s="2"/>
      <c r="L83" s="2"/>
      <c r="M83" s="2"/>
      <c r="N83" s="2"/>
      <c r="O83" s="2"/>
      <c r="P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5" x14ac:dyDescent="0.25">
      <c r="A85" s="28" t="s">
        <v>139</v>
      </c>
      <c r="B85" s="21">
        <v>2020</v>
      </c>
      <c r="C85" s="21">
        <v>2019</v>
      </c>
      <c r="D85" s="21">
        <v>2018</v>
      </c>
      <c r="E85" s="21">
        <v>2017</v>
      </c>
      <c r="F85" s="21">
        <v>2016</v>
      </c>
      <c r="G85" s="22">
        <v>2015</v>
      </c>
      <c r="H85" s="22">
        <v>2014</v>
      </c>
      <c r="I85" s="22">
        <v>2013</v>
      </c>
      <c r="J85" s="22">
        <v>2012</v>
      </c>
      <c r="K85" s="22">
        <v>2011</v>
      </c>
      <c r="L85" s="22">
        <v>2010</v>
      </c>
      <c r="M85" s="21">
        <v>2009</v>
      </c>
      <c r="N85" s="21">
        <v>2008</v>
      </c>
      <c r="O85" s="3">
        <v>2007</v>
      </c>
      <c r="P85" s="3">
        <v>2006</v>
      </c>
      <c r="Q85" s="3">
        <v>1990</v>
      </c>
      <c r="R85" s="20"/>
      <c r="S85" s="42"/>
      <c r="T85" s="42"/>
      <c r="U85" s="2"/>
      <c r="V85" s="2"/>
      <c r="W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x14ac:dyDescent="0.2">
      <c r="A86" s="23" t="s">
        <v>25</v>
      </c>
      <c r="B86" s="51">
        <v>584968</v>
      </c>
      <c r="C86" s="51">
        <v>584968</v>
      </c>
      <c r="D86" s="51">
        <v>789621</v>
      </c>
      <c r="E86" s="51">
        <v>673371</v>
      </c>
      <c r="F86" s="51">
        <v>709662</v>
      </c>
      <c r="G86" s="51">
        <v>639131</v>
      </c>
      <c r="H86" s="51">
        <v>635743</v>
      </c>
      <c r="I86" s="51">
        <v>689528</v>
      </c>
      <c r="J86" s="51">
        <v>727661</v>
      </c>
      <c r="K86" s="51">
        <v>602025</v>
      </c>
      <c r="L86" s="51">
        <v>568070</v>
      </c>
      <c r="M86" s="51">
        <v>584453</v>
      </c>
      <c r="N86" s="51">
        <v>707395</v>
      </c>
      <c r="O86" s="51">
        <v>626232</v>
      </c>
      <c r="P86" s="51">
        <v>688398</v>
      </c>
      <c r="Q86" s="24">
        <v>688398</v>
      </c>
      <c r="R86" s="25" t="s">
        <v>26</v>
      </c>
      <c r="S86" s="43"/>
      <c r="T86" s="43"/>
      <c r="U86" s="26"/>
      <c r="V86" s="26"/>
      <c r="W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x14ac:dyDescent="0.2">
      <c r="A87" s="23" t="s">
        <v>27</v>
      </c>
      <c r="B87" s="51">
        <v>2639353</v>
      </c>
      <c r="C87" s="51">
        <v>2639353</v>
      </c>
      <c r="D87" s="51">
        <v>2632453</v>
      </c>
      <c r="E87" s="51">
        <v>2631289</v>
      </c>
      <c r="F87" s="51">
        <v>2625093</v>
      </c>
      <c r="G87" s="51">
        <v>2632947</v>
      </c>
      <c r="H87" s="51">
        <v>2652026</v>
      </c>
      <c r="I87" s="51">
        <v>2627817</v>
      </c>
      <c r="J87" s="51">
        <v>2644631</v>
      </c>
      <c r="K87" s="51">
        <v>2639944</v>
      </c>
      <c r="L87" s="51">
        <v>2646400</v>
      </c>
      <c r="M87" s="51">
        <v>2623975</v>
      </c>
      <c r="N87" s="51">
        <v>2667895</v>
      </c>
      <c r="O87" s="51">
        <v>2662761</v>
      </c>
      <c r="P87" s="51">
        <v>2710507</v>
      </c>
      <c r="Q87" s="24">
        <v>2710507</v>
      </c>
      <c r="R87" s="25" t="s">
        <v>26</v>
      </c>
      <c r="S87" s="43"/>
      <c r="T87" s="43"/>
      <c r="U87" s="26"/>
      <c r="V87" s="26"/>
      <c r="W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8" spans="1:47" x14ac:dyDescent="0.2">
      <c r="A88" s="23" t="s">
        <v>28</v>
      </c>
      <c r="B88" s="51">
        <v>13008</v>
      </c>
      <c r="C88" s="51">
        <v>13008</v>
      </c>
      <c r="D88" s="51">
        <v>12914</v>
      </c>
      <c r="E88" s="51">
        <v>13006</v>
      </c>
      <c r="F88" s="51">
        <v>12053</v>
      </c>
      <c r="G88" s="51">
        <v>11080</v>
      </c>
      <c r="H88" s="51">
        <v>11714</v>
      </c>
      <c r="I88" s="51">
        <v>9884</v>
      </c>
      <c r="J88" s="51">
        <v>10219</v>
      </c>
      <c r="K88" s="51">
        <v>11144</v>
      </c>
      <c r="L88" s="51">
        <v>10720</v>
      </c>
      <c r="M88" s="51">
        <v>11462</v>
      </c>
      <c r="N88" s="51">
        <v>11048</v>
      </c>
      <c r="O88" s="51">
        <v>9817</v>
      </c>
      <c r="P88" s="51">
        <v>9930</v>
      </c>
      <c r="Q88" s="24">
        <v>9930</v>
      </c>
      <c r="R88" s="25" t="s">
        <v>26</v>
      </c>
      <c r="S88" s="43"/>
      <c r="T88" s="43"/>
      <c r="U88" s="26"/>
      <c r="V88" s="26"/>
      <c r="W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</row>
    <row r="89" spans="1:47" x14ac:dyDescent="0.2">
      <c r="A89" s="23" t="s">
        <v>29</v>
      </c>
      <c r="B89" s="51">
        <v>5213</v>
      </c>
      <c r="C89" s="51">
        <v>5213</v>
      </c>
      <c r="D89" s="51">
        <v>5633</v>
      </c>
      <c r="E89" s="51">
        <v>5562</v>
      </c>
      <c r="F89" s="51">
        <v>6036</v>
      </c>
      <c r="G89" s="51">
        <v>6348</v>
      </c>
      <c r="H89" s="51">
        <v>7611</v>
      </c>
      <c r="I89" s="51">
        <v>7604</v>
      </c>
      <c r="J89" s="51">
        <v>7508</v>
      </c>
      <c r="K89" s="51">
        <v>7596</v>
      </c>
      <c r="L89" s="51">
        <v>7797</v>
      </c>
      <c r="M89" s="51">
        <v>7723</v>
      </c>
      <c r="N89" s="51">
        <v>8294</v>
      </c>
      <c r="O89" s="51">
        <v>8322</v>
      </c>
      <c r="P89" s="51">
        <v>8083</v>
      </c>
      <c r="Q89" s="24">
        <v>8083</v>
      </c>
      <c r="R89" s="25" t="s">
        <v>26</v>
      </c>
      <c r="S89" s="43"/>
      <c r="T89" s="43"/>
      <c r="U89" s="26"/>
      <c r="V89" s="26"/>
      <c r="W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x14ac:dyDescent="0.2">
      <c r="A90" s="23" t="s">
        <v>30</v>
      </c>
      <c r="B90" s="51">
        <v>20167</v>
      </c>
      <c r="C90" s="51">
        <v>20167</v>
      </c>
      <c r="D90" s="51">
        <v>20576</v>
      </c>
      <c r="E90" s="51">
        <v>20596</v>
      </c>
      <c r="F90" s="51">
        <v>20126</v>
      </c>
      <c r="G90" s="51">
        <v>19737</v>
      </c>
      <c r="H90" s="51">
        <v>20417</v>
      </c>
      <c r="I90" s="51">
        <v>18733</v>
      </c>
      <c r="J90" s="51">
        <v>19060</v>
      </c>
      <c r="K90" s="51">
        <v>19852</v>
      </c>
      <c r="L90" s="51">
        <v>20130</v>
      </c>
      <c r="M90" s="51">
        <v>21114</v>
      </c>
      <c r="N90" s="51">
        <v>22154</v>
      </c>
      <c r="O90" s="51">
        <v>20556</v>
      </c>
      <c r="P90" s="51">
        <v>20429</v>
      </c>
      <c r="Q90" s="24">
        <v>20429</v>
      </c>
      <c r="R90" s="25" t="s">
        <v>26</v>
      </c>
      <c r="S90" s="43"/>
      <c r="T90" s="43"/>
      <c r="U90" s="26"/>
      <c r="V90" s="26"/>
      <c r="W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x14ac:dyDescent="0.2">
      <c r="A91" s="23" t="s">
        <v>31</v>
      </c>
      <c r="B91" s="51">
        <v>570100</v>
      </c>
      <c r="C91" s="51">
        <v>570100</v>
      </c>
      <c r="D91" s="51">
        <v>439567</v>
      </c>
      <c r="E91" s="51">
        <v>593477</v>
      </c>
      <c r="F91" s="51">
        <v>585068</v>
      </c>
      <c r="G91" s="51">
        <v>621374</v>
      </c>
      <c r="H91" s="51">
        <v>668441</v>
      </c>
      <c r="I91" s="51">
        <v>570854</v>
      </c>
      <c r="J91" s="51">
        <v>619705</v>
      </c>
      <c r="K91" s="51">
        <v>744708</v>
      </c>
      <c r="L91" s="51">
        <v>757663</v>
      </c>
      <c r="M91" s="51">
        <v>725851</v>
      </c>
      <c r="N91" s="51">
        <v>649440</v>
      </c>
      <c r="O91" s="51">
        <v>691670</v>
      </c>
      <c r="P91" s="51">
        <v>692337</v>
      </c>
      <c r="Q91" s="24">
        <v>692337</v>
      </c>
      <c r="R91" s="25" t="s">
        <v>26</v>
      </c>
      <c r="S91" s="43"/>
      <c r="T91" s="43"/>
      <c r="U91" s="26"/>
      <c r="V91" s="26"/>
      <c r="W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2" spans="1:47" x14ac:dyDescent="0.2">
      <c r="A92" s="23" t="s">
        <v>32</v>
      </c>
      <c r="B92" s="51">
        <v>166275</v>
      </c>
      <c r="C92" s="51">
        <v>166275</v>
      </c>
      <c r="D92" s="51">
        <v>146471</v>
      </c>
      <c r="E92" s="51">
        <v>178652</v>
      </c>
      <c r="F92" s="51">
        <v>165427</v>
      </c>
      <c r="G92" s="51">
        <v>193640</v>
      </c>
      <c r="H92" s="51">
        <v>166592</v>
      </c>
      <c r="I92" s="51">
        <v>175729</v>
      </c>
      <c r="J92" s="51">
        <v>127472</v>
      </c>
      <c r="K92" s="51">
        <v>153113</v>
      </c>
      <c r="L92" s="51">
        <v>165721</v>
      </c>
      <c r="M92" s="51">
        <v>161779</v>
      </c>
      <c r="N92" s="51">
        <v>173580</v>
      </c>
      <c r="O92" s="51">
        <v>180072</v>
      </c>
      <c r="P92" s="51">
        <v>124840</v>
      </c>
      <c r="Q92" s="24">
        <v>124840</v>
      </c>
      <c r="R92" s="25" t="s">
        <v>26</v>
      </c>
      <c r="S92" s="43"/>
      <c r="T92" s="43"/>
      <c r="U92" s="26"/>
      <c r="V92" s="26"/>
      <c r="W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</row>
    <row r="93" spans="1:47" x14ac:dyDescent="0.2">
      <c r="A93" s="23" t="s">
        <v>33</v>
      </c>
      <c r="B93" s="51">
        <v>56805</v>
      </c>
      <c r="C93" s="51">
        <v>56805</v>
      </c>
      <c r="D93" s="51">
        <v>48635</v>
      </c>
      <c r="E93" s="51">
        <v>47038</v>
      </c>
      <c r="F93" s="51">
        <v>43885</v>
      </c>
      <c r="G93" s="51">
        <v>41579</v>
      </c>
      <c r="H93" s="51">
        <v>42617</v>
      </c>
      <c r="I93" s="51">
        <v>40392</v>
      </c>
      <c r="J93" s="51">
        <v>41622</v>
      </c>
      <c r="K93" s="51">
        <v>40532</v>
      </c>
      <c r="L93" s="51">
        <v>38138</v>
      </c>
      <c r="M93" s="51">
        <v>38067</v>
      </c>
      <c r="N93" s="51">
        <v>42379</v>
      </c>
      <c r="O93" s="51">
        <v>41224</v>
      </c>
      <c r="P93" s="51">
        <v>37954</v>
      </c>
      <c r="Q93" s="24">
        <v>37954</v>
      </c>
      <c r="R93" s="25" t="s">
        <v>26</v>
      </c>
      <c r="S93" s="43"/>
      <c r="T93" s="43"/>
      <c r="U93" s="26"/>
      <c r="V93" s="26"/>
      <c r="W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</row>
    <row r="94" spans="1:47" x14ac:dyDescent="0.2">
      <c r="A94" s="23" t="s">
        <v>34</v>
      </c>
      <c r="B94" s="51">
        <v>1371329</v>
      </c>
      <c r="C94" s="51">
        <v>1371329</v>
      </c>
      <c r="D94" s="51">
        <v>1420173</v>
      </c>
      <c r="E94" s="51">
        <v>1452529</v>
      </c>
      <c r="F94" s="51">
        <v>1466687</v>
      </c>
      <c r="G94" s="51">
        <v>1453896</v>
      </c>
      <c r="H94" s="51">
        <v>1474773</v>
      </c>
      <c r="I94" s="51">
        <v>1434781</v>
      </c>
      <c r="J94" s="51">
        <v>1495177</v>
      </c>
      <c r="K94" s="51">
        <v>1490606</v>
      </c>
      <c r="L94" s="51">
        <v>1469168</v>
      </c>
      <c r="M94" s="51">
        <v>1460859</v>
      </c>
      <c r="N94" s="51">
        <v>1505210</v>
      </c>
      <c r="O94" s="51">
        <v>1445158</v>
      </c>
      <c r="P94" s="51">
        <v>1512814</v>
      </c>
      <c r="Q94" s="24">
        <v>1512814</v>
      </c>
      <c r="R94" s="25" t="s">
        <v>26</v>
      </c>
      <c r="S94" s="43"/>
      <c r="T94" s="43"/>
      <c r="U94" s="26"/>
      <c r="V94" s="26"/>
      <c r="W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</row>
    <row r="95" spans="1:47" x14ac:dyDescent="0.2">
      <c r="A95" s="23" t="s">
        <v>35</v>
      </c>
      <c r="B95" s="51">
        <v>165218</v>
      </c>
      <c r="C95" s="51">
        <v>165218</v>
      </c>
      <c r="D95" s="51">
        <v>145347</v>
      </c>
      <c r="E95" s="51">
        <v>177688</v>
      </c>
      <c r="F95" s="51">
        <v>164285</v>
      </c>
      <c r="G95" s="51">
        <v>193234</v>
      </c>
      <c r="H95" s="51">
        <v>165595</v>
      </c>
      <c r="I95" s="51">
        <v>175117</v>
      </c>
      <c r="J95" s="51">
        <v>126915</v>
      </c>
      <c r="K95" s="51">
        <v>152220</v>
      </c>
      <c r="L95" s="51">
        <v>164808</v>
      </c>
      <c r="M95" s="51">
        <v>160940</v>
      </c>
      <c r="N95" s="51">
        <v>172994</v>
      </c>
      <c r="O95" s="51">
        <v>179842</v>
      </c>
      <c r="P95" s="51">
        <v>124469</v>
      </c>
      <c r="Q95" s="24">
        <v>124469</v>
      </c>
      <c r="R95" s="25" t="s">
        <v>26</v>
      </c>
      <c r="S95" s="43"/>
      <c r="T95" s="43"/>
      <c r="U95" s="26"/>
      <c r="V95" s="26"/>
      <c r="W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</row>
    <row r="96" spans="1:47" x14ac:dyDescent="0.2">
      <c r="A96" s="23" t="s">
        <v>36</v>
      </c>
      <c r="B96" s="51">
        <v>90347</v>
      </c>
      <c r="C96" s="51">
        <v>90347</v>
      </c>
      <c r="D96" s="51">
        <v>92009</v>
      </c>
      <c r="E96" s="51">
        <v>84735</v>
      </c>
      <c r="F96" s="51">
        <v>82771</v>
      </c>
      <c r="G96" s="51">
        <v>71771</v>
      </c>
      <c r="H96" s="51">
        <v>85183</v>
      </c>
      <c r="I96" s="51">
        <v>84809</v>
      </c>
      <c r="J96" s="51">
        <v>89077</v>
      </c>
      <c r="K96" s="51">
        <v>84462</v>
      </c>
      <c r="L96" s="51">
        <v>81331</v>
      </c>
      <c r="M96" s="51">
        <v>80998</v>
      </c>
      <c r="N96" s="51">
        <v>83768</v>
      </c>
      <c r="O96" s="51">
        <v>84343</v>
      </c>
      <c r="P96" s="51">
        <v>83642</v>
      </c>
      <c r="Q96" s="24">
        <v>83642</v>
      </c>
      <c r="R96" s="25" t="s">
        <v>26</v>
      </c>
      <c r="S96" s="43"/>
      <c r="T96" s="43"/>
      <c r="U96" s="26"/>
      <c r="V96" s="26"/>
      <c r="W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x14ac:dyDescent="0.2">
      <c r="A97" s="23" t="s">
        <v>37</v>
      </c>
      <c r="B97" s="51">
        <v>839</v>
      </c>
      <c r="C97" s="51">
        <v>839</v>
      </c>
      <c r="D97" s="51">
        <v>1094</v>
      </c>
      <c r="E97" s="51">
        <v>860</v>
      </c>
      <c r="F97" s="51">
        <v>536</v>
      </c>
      <c r="G97" s="51">
        <v>699</v>
      </c>
      <c r="H97" s="51">
        <v>1375</v>
      </c>
      <c r="I97" s="51">
        <v>1371</v>
      </c>
      <c r="J97" s="51">
        <v>2467</v>
      </c>
      <c r="K97" s="51">
        <v>1818</v>
      </c>
      <c r="L97" s="51">
        <v>1372</v>
      </c>
      <c r="M97" s="51">
        <v>613</v>
      </c>
      <c r="N97" s="51">
        <v>388</v>
      </c>
      <c r="O97" s="51">
        <v>1030</v>
      </c>
      <c r="P97" s="51">
        <v>2521</v>
      </c>
      <c r="Q97" s="24">
        <v>2521</v>
      </c>
      <c r="R97" s="25" t="s">
        <v>26</v>
      </c>
      <c r="S97" s="43"/>
      <c r="T97" s="43"/>
      <c r="U97" s="26"/>
      <c r="V97" s="26"/>
      <c r="W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1:47" x14ac:dyDescent="0.2">
      <c r="A98" s="23" t="s">
        <v>38</v>
      </c>
      <c r="B98" s="51">
        <v>1183</v>
      </c>
      <c r="C98" s="51">
        <v>1183</v>
      </c>
      <c r="D98" s="51">
        <v>1202</v>
      </c>
      <c r="E98" s="51">
        <v>1026</v>
      </c>
      <c r="F98" s="51">
        <v>1240</v>
      </c>
      <c r="G98" s="51">
        <v>1124</v>
      </c>
      <c r="H98" s="51">
        <v>1308</v>
      </c>
      <c r="I98" s="51">
        <v>1047</v>
      </c>
      <c r="J98" s="51">
        <v>1006</v>
      </c>
      <c r="K98" s="51">
        <v>1031</v>
      </c>
      <c r="L98" s="51">
        <v>927</v>
      </c>
      <c r="M98" s="51">
        <v>913</v>
      </c>
      <c r="N98" s="51">
        <v>889</v>
      </c>
      <c r="O98" s="51">
        <v>887</v>
      </c>
      <c r="P98" s="51">
        <v>774</v>
      </c>
      <c r="Q98" s="24">
        <v>774</v>
      </c>
      <c r="R98" s="20" t="s">
        <v>39</v>
      </c>
      <c r="S98" s="42"/>
      <c r="T98" s="42"/>
      <c r="U98" s="2"/>
      <c r="V98" s="2"/>
      <c r="W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</row>
    <row r="99" spans="1:47" x14ac:dyDescent="0.2">
      <c r="A99" s="23" t="s">
        <v>40</v>
      </c>
      <c r="B99" s="51">
        <v>63</v>
      </c>
      <c r="C99" s="51">
        <v>63</v>
      </c>
      <c r="D99" s="51">
        <v>55</v>
      </c>
      <c r="E99" s="51">
        <v>51</v>
      </c>
      <c r="F99" s="51">
        <v>28</v>
      </c>
      <c r="G99" s="51">
        <v>39</v>
      </c>
      <c r="H99" s="51">
        <v>31</v>
      </c>
      <c r="I99" s="51">
        <v>46</v>
      </c>
      <c r="J99" s="51">
        <v>86</v>
      </c>
      <c r="K99" s="51">
        <v>71</v>
      </c>
      <c r="L99" s="51">
        <v>92</v>
      </c>
      <c r="M99" s="51">
        <v>101</v>
      </c>
      <c r="N99" s="51">
        <v>293</v>
      </c>
      <c r="O99" s="51">
        <v>161</v>
      </c>
      <c r="P99" s="51">
        <v>141</v>
      </c>
      <c r="Q99" s="24">
        <v>141</v>
      </c>
      <c r="R99" s="20" t="s">
        <v>39</v>
      </c>
      <c r="S99" s="42"/>
      <c r="T99" s="42"/>
      <c r="U99" s="2"/>
      <c r="V99" s="2"/>
      <c r="W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</row>
    <row r="100" spans="1:47" x14ac:dyDescent="0.2">
      <c r="A100" s="23" t="s">
        <v>41</v>
      </c>
      <c r="B100" s="51">
        <v>9582</v>
      </c>
      <c r="C100" s="51">
        <v>9582</v>
      </c>
      <c r="D100" s="51">
        <v>9779</v>
      </c>
      <c r="E100" s="51">
        <v>9576</v>
      </c>
      <c r="F100" s="51">
        <v>8812</v>
      </c>
      <c r="G100" s="51">
        <v>8331</v>
      </c>
      <c r="H100" s="51">
        <v>9209</v>
      </c>
      <c r="I100" s="51">
        <v>7675</v>
      </c>
      <c r="J100" s="51">
        <v>7382</v>
      </c>
      <c r="K100" s="51">
        <v>8209</v>
      </c>
      <c r="L100" s="51">
        <v>8043</v>
      </c>
      <c r="M100" s="51">
        <v>7726</v>
      </c>
      <c r="N100" s="51">
        <v>7456</v>
      </c>
      <c r="O100" s="51">
        <v>7077</v>
      </c>
      <c r="P100" s="51">
        <v>7089</v>
      </c>
      <c r="Q100" s="24">
        <v>7089</v>
      </c>
      <c r="R100" s="20" t="s">
        <v>39</v>
      </c>
      <c r="S100" s="42"/>
      <c r="T100" s="42"/>
      <c r="U100" s="2"/>
      <c r="V100" s="2"/>
      <c r="W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x14ac:dyDescent="0.2">
      <c r="A101" s="23" t="s">
        <v>42</v>
      </c>
      <c r="B101" s="51">
        <v>1139</v>
      </c>
      <c r="C101" s="51">
        <v>1139</v>
      </c>
      <c r="D101" s="51">
        <v>1269</v>
      </c>
      <c r="E101" s="51">
        <v>1275</v>
      </c>
      <c r="F101" s="51">
        <v>1186</v>
      </c>
      <c r="G101" s="51">
        <v>1227</v>
      </c>
      <c r="H101" s="51">
        <v>1455</v>
      </c>
      <c r="I101" s="51">
        <v>1119</v>
      </c>
      <c r="J101" s="51">
        <v>1185</v>
      </c>
      <c r="K101" s="51">
        <v>1160</v>
      </c>
      <c r="L101" s="51">
        <v>1137</v>
      </c>
      <c r="M101" s="51">
        <v>983</v>
      </c>
      <c r="N101" s="51">
        <v>1144</v>
      </c>
      <c r="O101" s="51">
        <v>1135</v>
      </c>
      <c r="P101" s="51">
        <v>1277</v>
      </c>
      <c r="Q101" s="24">
        <v>1277</v>
      </c>
      <c r="R101" s="20" t="s">
        <v>39</v>
      </c>
      <c r="S101" s="42"/>
      <c r="T101" s="42"/>
      <c r="U101" s="2"/>
      <c r="V101" s="2"/>
      <c r="W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x14ac:dyDescent="0.2">
      <c r="A102" s="23" t="s">
        <v>43</v>
      </c>
      <c r="B102" s="51">
        <v>35773</v>
      </c>
      <c r="C102" s="51">
        <v>35773</v>
      </c>
      <c r="D102" s="51">
        <v>28786</v>
      </c>
      <c r="E102" s="51">
        <v>27250</v>
      </c>
      <c r="F102" s="51">
        <v>25543</v>
      </c>
      <c r="G102" s="51">
        <v>22012</v>
      </c>
      <c r="H102" s="51">
        <v>21562</v>
      </c>
      <c r="I102" s="51">
        <v>21217</v>
      </c>
      <c r="J102" s="51">
        <v>21322</v>
      </c>
      <c r="K102" s="51">
        <v>18948</v>
      </c>
      <c r="L102" s="51">
        <v>16637</v>
      </c>
      <c r="M102" s="51">
        <v>17728</v>
      </c>
      <c r="N102" s="51">
        <v>20018</v>
      </c>
      <c r="O102" s="51">
        <v>20880</v>
      </c>
      <c r="P102" s="51">
        <v>18712</v>
      </c>
      <c r="Q102" s="24">
        <v>18712</v>
      </c>
      <c r="R102" s="20" t="s">
        <v>39</v>
      </c>
      <c r="S102" s="42"/>
      <c r="T102" s="42"/>
      <c r="U102" s="2"/>
      <c r="V102" s="2"/>
      <c r="W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x14ac:dyDescent="0.2">
      <c r="A103" s="23" t="s">
        <v>44</v>
      </c>
      <c r="B103" s="51">
        <v>671</v>
      </c>
      <c r="C103" s="51">
        <v>671</v>
      </c>
      <c r="D103" s="51">
        <v>639</v>
      </c>
      <c r="E103" s="51">
        <v>870</v>
      </c>
      <c r="F103" s="51">
        <v>1047</v>
      </c>
      <c r="G103" s="51">
        <v>1059</v>
      </c>
      <c r="H103" s="51">
        <v>1317</v>
      </c>
      <c r="I103" s="51">
        <v>1380</v>
      </c>
      <c r="J103" s="51">
        <v>1401</v>
      </c>
      <c r="K103" s="51">
        <v>1466</v>
      </c>
      <c r="L103" s="51">
        <v>1743</v>
      </c>
      <c r="M103" s="51">
        <v>1864</v>
      </c>
      <c r="N103" s="51">
        <v>1950</v>
      </c>
      <c r="O103" s="51">
        <v>2167</v>
      </c>
      <c r="P103" s="51">
        <v>2128</v>
      </c>
      <c r="Q103" s="24">
        <v>2128</v>
      </c>
      <c r="R103" s="20" t="s">
        <v>39</v>
      </c>
      <c r="S103" s="42"/>
      <c r="T103" s="42"/>
      <c r="U103" s="2"/>
      <c r="V103" s="2"/>
      <c r="W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1:47" x14ac:dyDescent="0.2">
      <c r="A104" s="23" t="s">
        <v>45</v>
      </c>
      <c r="B104" s="51">
        <v>8151</v>
      </c>
      <c r="C104" s="51">
        <v>8151</v>
      </c>
      <c r="D104" s="51">
        <v>7048</v>
      </c>
      <c r="E104" s="51">
        <v>6557</v>
      </c>
      <c r="F104" s="51">
        <v>5550</v>
      </c>
      <c r="G104" s="51">
        <v>5851</v>
      </c>
      <c r="H104" s="51">
        <v>5302</v>
      </c>
      <c r="I104" s="51">
        <v>4957</v>
      </c>
      <c r="J104" s="51">
        <v>6535</v>
      </c>
      <c r="K104" s="51">
        <v>5151</v>
      </c>
      <c r="L104" s="51">
        <v>5189</v>
      </c>
      <c r="M104" s="51">
        <v>4551</v>
      </c>
      <c r="N104" s="51">
        <v>4380</v>
      </c>
      <c r="O104" s="51">
        <v>4654</v>
      </c>
      <c r="P104" s="51">
        <v>4032</v>
      </c>
      <c r="Q104" s="24">
        <v>4032</v>
      </c>
      <c r="R104" s="20" t="s">
        <v>39</v>
      </c>
      <c r="S104" s="42"/>
      <c r="T104" s="42"/>
      <c r="U104" s="2"/>
      <c r="V104" s="2"/>
      <c r="W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1:47" x14ac:dyDescent="0.2">
      <c r="A105" s="23" t="s">
        <v>46</v>
      </c>
      <c r="B105" s="51">
        <v>1882</v>
      </c>
      <c r="C105" s="51">
        <v>1882</v>
      </c>
      <c r="D105" s="51">
        <v>1974</v>
      </c>
      <c r="E105" s="51">
        <v>1977</v>
      </c>
      <c r="F105" s="51">
        <v>2009</v>
      </c>
      <c r="G105" s="51">
        <v>2270</v>
      </c>
      <c r="H105" s="51">
        <v>1061</v>
      </c>
      <c r="I105" s="51">
        <v>1199</v>
      </c>
      <c r="J105" s="51">
        <v>1247</v>
      </c>
      <c r="K105" s="51">
        <v>1041</v>
      </c>
      <c r="L105" s="51">
        <v>1521</v>
      </c>
      <c r="M105" s="51">
        <v>1827</v>
      </c>
      <c r="N105" s="51">
        <v>2519</v>
      </c>
      <c r="O105" s="51">
        <v>2255</v>
      </c>
      <c r="P105" s="51">
        <v>2275</v>
      </c>
      <c r="Q105" s="24">
        <v>2275</v>
      </c>
      <c r="R105" s="20" t="s">
        <v>39</v>
      </c>
      <c r="S105" s="42"/>
      <c r="T105" s="42"/>
      <c r="U105" s="2"/>
      <c r="V105" s="2"/>
      <c r="W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1:47" x14ac:dyDescent="0.2">
      <c r="A106" s="23" t="s">
        <v>47</v>
      </c>
      <c r="B106" s="51">
        <v>298</v>
      </c>
      <c r="C106" s="51">
        <v>298</v>
      </c>
      <c r="D106" s="51">
        <v>305</v>
      </c>
      <c r="E106" s="51">
        <v>333</v>
      </c>
      <c r="F106" s="51">
        <v>317</v>
      </c>
      <c r="G106" s="51">
        <v>317</v>
      </c>
      <c r="H106" s="51">
        <v>308</v>
      </c>
      <c r="I106" s="51">
        <v>299</v>
      </c>
      <c r="J106" s="51">
        <v>344</v>
      </c>
      <c r="K106" s="51">
        <v>336</v>
      </c>
      <c r="L106" s="51">
        <v>357</v>
      </c>
      <c r="M106" s="51">
        <v>372</v>
      </c>
      <c r="N106" s="51">
        <v>442</v>
      </c>
      <c r="O106" s="51">
        <v>465</v>
      </c>
      <c r="P106" s="51">
        <v>413</v>
      </c>
      <c r="Q106" s="24">
        <v>413</v>
      </c>
      <c r="R106" s="20" t="s">
        <v>39</v>
      </c>
      <c r="S106" s="42"/>
      <c r="T106" s="42"/>
      <c r="U106" s="2"/>
      <c r="V106" s="2"/>
      <c r="W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1:47" x14ac:dyDescent="0.2">
      <c r="A107" s="23" t="s">
        <v>48</v>
      </c>
      <c r="B107" s="51">
        <v>427</v>
      </c>
      <c r="C107" s="51">
        <v>427</v>
      </c>
      <c r="D107" s="51">
        <v>541</v>
      </c>
      <c r="E107" s="51">
        <v>588</v>
      </c>
      <c r="F107" s="51">
        <v>755</v>
      </c>
      <c r="G107" s="51">
        <v>1121</v>
      </c>
      <c r="H107" s="51">
        <v>1719</v>
      </c>
      <c r="I107" s="51">
        <v>2167</v>
      </c>
      <c r="J107" s="51">
        <v>1855</v>
      </c>
      <c r="K107" s="51">
        <v>2041</v>
      </c>
      <c r="L107" s="51">
        <v>1935</v>
      </c>
      <c r="M107" s="51">
        <v>1848</v>
      </c>
      <c r="N107" s="51">
        <v>2071</v>
      </c>
      <c r="O107" s="51">
        <v>1855</v>
      </c>
      <c r="P107" s="51">
        <v>1846</v>
      </c>
      <c r="Q107" s="24">
        <v>1846</v>
      </c>
      <c r="R107" s="20" t="s">
        <v>39</v>
      </c>
      <c r="S107" s="42"/>
      <c r="T107" s="42"/>
      <c r="U107" s="2"/>
      <c r="V107" s="2"/>
      <c r="W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1:47" x14ac:dyDescent="0.2">
      <c r="A108" s="23" t="s">
        <v>49</v>
      </c>
      <c r="B108" s="51">
        <v>12881</v>
      </c>
      <c r="C108" s="51">
        <v>12881</v>
      </c>
      <c r="D108" s="51">
        <v>12801</v>
      </c>
      <c r="E108" s="51">
        <v>13230</v>
      </c>
      <c r="F108" s="51">
        <v>12793</v>
      </c>
      <c r="G108" s="51">
        <v>13716</v>
      </c>
      <c r="H108" s="51">
        <v>15753</v>
      </c>
      <c r="I108" s="51">
        <v>14218</v>
      </c>
      <c r="J108" s="51">
        <v>13764</v>
      </c>
      <c r="K108" s="51">
        <v>16433</v>
      </c>
      <c r="L108" s="51">
        <v>16312</v>
      </c>
      <c r="M108" s="51">
        <v>15787</v>
      </c>
      <c r="N108" s="51">
        <v>17981</v>
      </c>
      <c r="O108" s="51">
        <v>15689</v>
      </c>
      <c r="P108" s="51">
        <v>15210</v>
      </c>
      <c r="Q108" s="24">
        <v>15210</v>
      </c>
      <c r="R108" s="20" t="s">
        <v>39</v>
      </c>
      <c r="S108" s="42"/>
      <c r="T108" s="42"/>
      <c r="U108" s="2"/>
      <c r="V108" s="2"/>
      <c r="W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1:47" x14ac:dyDescent="0.2">
      <c r="A109" s="23" t="s">
        <v>50</v>
      </c>
      <c r="B109" s="51"/>
      <c r="C109" s="51"/>
      <c r="D109" s="51"/>
      <c r="E109" s="51"/>
      <c r="F109" s="51">
        <v>-99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1757</v>
      </c>
      <c r="O109" s="51">
        <v>2006</v>
      </c>
      <c r="P109" s="51">
        <v>1967</v>
      </c>
      <c r="Q109" s="24">
        <v>1967</v>
      </c>
      <c r="R109" s="20" t="s">
        <v>39</v>
      </c>
      <c r="S109" s="42"/>
      <c r="T109" s="42"/>
      <c r="U109" s="2"/>
      <c r="V109" s="2"/>
      <c r="W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1:47" x14ac:dyDescent="0.2">
      <c r="A110" s="23" t="s">
        <v>52</v>
      </c>
      <c r="B110" s="51"/>
      <c r="C110" s="51"/>
      <c r="D110" s="51"/>
      <c r="E110" s="51"/>
      <c r="F110" s="51">
        <v>-99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0</v>
      </c>
      <c r="N110" s="51">
        <v>193</v>
      </c>
      <c r="O110" s="51">
        <v>161</v>
      </c>
      <c r="P110" s="51">
        <v>162</v>
      </c>
      <c r="Q110" s="24">
        <v>162</v>
      </c>
      <c r="R110" s="20" t="s">
        <v>39</v>
      </c>
      <c r="S110" s="42"/>
      <c r="T110" s="42"/>
      <c r="U110" s="2"/>
      <c r="V110" s="2"/>
      <c r="W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1:47" x14ac:dyDescent="0.2">
      <c r="A111" s="23" t="s">
        <v>53</v>
      </c>
      <c r="B111" s="51"/>
      <c r="C111" s="51"/>
      <c r="D111" s="51"/>
      <c r="E111" s="51">
        <v>404</v>
      </c>
      <c r="F111" s="51">
        <v>391</v>
      </c>
      <c r="G111" s="51">
        <v>443</v>
      </c>
      <c r="H111" s="51">
        <v>372</v>
      </c>
      <c r="I111" s="51">
        <v>417</v>
      </c>
      <c r="J111" s="51">
        <v>388</v>
      </c>
      <c r="K111" s="51">
        <v>422</v>
      </c>
      <c r="L111" s="51">
        <v>490</v>
      </c>
      <c r="M111" s="51">
        <v>462</v>
      </c>
      <c r="N111" s="51">
        <v>473</v>
      </c>
      <c r="O111" s="51">
        <v>477</v>
      </c>
      <c r="P111" s="51">
        <v>480</v>
      </c>
      <c r="Q111" s="24">
        <v>480</v>
      </c>
      <c r="R111" s="20" t="s">
        <v>39</v>
      </c>
      <c r="S111" s="42"/>
      <c r="T111" s="42"/>
      <c r="U111" s="2"/>
      <c r="V111" s="2"/>
      <c r="W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</row>
    <row r="112" spans="1:47" x14ac:dyDescent="0.2">
      <c r="A112" s="23" t="s">
        <v>54</v>
      </c>
      <c r="B112" s="51">
        <v>1495</v>
      </c>
      <c r="C112" s="51">
        <v>1495</v>
      </c>
      <c r="D112" s="51">
        <v>1677</v>
      </c>
      <c r="E112" s="51">
        <v>1471</v>
      </c>
      <c r="F112" s="51">
        <v>1490</v>
      </c>
      <c r="G112" s="51">
        <v>1501</v>
      </c>
      <c r="H112" s="51">
        <v>1484</v>
      </c>
      <c r="I112" s="51">
        <v>1563</v>
      </c>
      <c r="J112" s="51">
        <v>1703</v>
      </c>
      <c r="K112" s="51">
        <v>1550</v>
      </c>
      <c r="L112" s="51">
        <v>1684</v>
      </c>
      <c r="M112" s="51">
        <v>1730</v>
      </c>
      <c r="N112" s="51">
        <v>1797</v>
      </c>
      <c r="O112" s="51">
        <v>1812</v>
      </c>
      <c r="P112" s="51">
        <v>1645</v>
      </c>
      <c r="Q112" s="24">
        <v>1645</v>
      </c>
      <c r="R112" s="20" t="s">
        <v>39</v>
      </c>
      <c r="S112" s="42"/>
      <c r="T112" s="42"/>
      <c r="U112" s="2"/>
      <c r="V112" s="2"/>
      <c r="W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1:47" x14ac:dyDescent="0.2">
      <c r="A113" s="23" t="s">
        <v>55</v>
      </c>
      <c r="B113" s="51">
        <v>3427</v>
      </c>
      <c r="C113" s="51">
        <v>3427</v>
      </c>
      <c r="D113" s="51">
        <v>3136</v>
      </c>
      <c r="E113" s="51">
        <v>3430</v>
      </c>
      <c r="F113" s="51">
        <v>3241</v>
      </c>
      <c r="G113" s="51">
        <v>2749</v>
      </c>
      <c r="H113" s="51">
        <v>2505</v>
      </c>
      <c r="I113" s="51">
        <v>2209</v>
      </c>
      <c r="J113" s="51">
        <v>2837</v>
      </c>
      <c r="K113" s="51">
        <v>2935</v>
      </c>
      <c r="L113" s="51">
        <v>2677</v>
      </c>
      <c r="M113" s="51">
        <v>3737</v>
      </c>
      <c r="N113" s="51">
        <v>3592</v>
      </c>
      <c r="O113" s="51">
        <v>2741</v>
      </c>
      <c r="P113" s="51">
        <v>2841</v>
      </c>
      <c r="Q113" s="24">
        <v>2841</v>
      </c>
      <c r="R113" s="20" t="s">
        <v>39</v>
      </c>
      <c r="S113" s="42"/>
      <c r="T113" s="42"/>
      <c r="U113" s="2"/>
      <c r="V113" s="2"/>
      <c r="W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1:47" x14ac:dyDescent="0.2">
      <c r="A114" s="23" t="s">
        <v>135</v>
      </c>
      <c r="B114" s="51">
        <v>8690</v>
      </c>
      <c r="C114" s="51">
        <v>8690</v>
      </c>
      <c r="D114" s="51">
        <v>9578</v>
      </c>
      <c r="E114" s="51">
        <v>10205</v>
      </c>
      <c r="F114" s="51">
        <v>11011</v>
      </c>
      <c r="G114" s="51">
        <v>11013</v>
      </c>
      <c r="H114" s="51">
        <v>20091</v>
      </c>
      <c r="I114" s="51">
        <v>20010</v>
      </c>
      <c r="J114" s="51">
        <v>17230</v>
      </c>
      <c r="K114" s="51">
        <v>23217</v>
      </c>
      <c r="L114" s="51">
        <v>16569</v>
      </c>
      <c r="M114" s="51">
        <v>18556</v>
      </c>
      <c r="N114" s="51"/>
      <c r="O114" s="51"/>
      <c r="P114" s="51"/>
      <c r="Q114" s="24"/>
      <c r="R114" s="20" t="s">
        <v>39</v>
      </c>
      <c r="S114" s="2"/>
      <c r="T114" s="2"/>
      <c r="U114" s="2"/>
      <c r="V114" s="2"/>
      <c r="W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1:47" x14ac:dyDescent="0.2">
      <c r="A115" s="34" t="s">
        <v>136</v>
      </c>
      <c r="B115" s="51">
        <v>77575</v>
      </c>
      <c r="C115" s="51">
        <v>77575</v>
      </c>
      <c r="D115" s="51">
        <v>76702</v>
      </c>
      <c r="E115" s="51">
        <v>42007</v>
      </c>
      <c r="F115" s="51">
        <v>38868</v>
      </c>
      <c r="G115" s="51">
        <v>33058</v>
      </c>
      <c r="H115" s="51">
        <v>36943</v>
      </c>
      <c r="I115" s="51">
        <v>37126</v>
      </c>
      <c r="J115" s="51">
        <v>36782</v>
      </c>
      <c r="K115" s="51">
        <v>43906</v>
      </c>
      <c r="L115" s="51">
        <v>41435</v>
      </c>
      <c r="M115" s="51">
        <v>51665</v>
      </c>
      <c r="N115" s="51">
        <v>20285</v>
      </c>
      <c r="O115" s="51">
        <v>18173</v>
      </c>
      <c r="P115" s="51">
        <v>22518</v>
      </c>
      <c r="Q115" s="51">
        <v>22518</v>
      </c>
      <c r="R115" s="20" t="s">
        <v>39</v>
      </c>
      <c r="S115" s="2"/>
      <c r="T115" s="2"/>
      <c r="U115" s="2"/>
      <c r="V115" s="2"/>
      <c r="W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1:47" x14ac:dyDescent="0.2">
      <c r="A116" s="34" t="s">
        <v>137</v>
      </c>
      <c r="B116" s="51">
        <v>68885</v>
      </c>
      <c r="C116" s="51">
        <v>68885</v>
      </c>
      <c r="D116" s="51">
        <v>67124</v>
      </c>
      <c r="E116" s="51">
        <v>31802</v>
      </c>
      <c r="F116" s="51">
        <v>27857</v>
      </c>
      <c r="G116" s="51">
        <v>22045</v>
      </c>
      <c r="H116" s="51">
        <v>16853</v>
      </c>
      <c r="I116" s="51">
        <v>17116</v>
      </c>
      <c r="J116" s="51">
        <v>19551</v>
      </c>
      <c r="K116" s="51">
        <v>20689</v>
      </c>
      <c r="L116" s="51">
        <v>24866</v>
      </c>
      <c r="M116" s="51">
        <v>33108</v>
      </c>
      <c r="N116" s="51"/>
      <c r="O116" s="51"/>
      <c r="P116" s="51"/>
      <c r="Q116" s="24"/>
      <c r="R116" s="20" t="s">
        <v>39</v>
      </c>
      <c r="S116" s="2"/>
      <c r="T116" s="2"/>
      <c r="U116" s="2"/>
      <c r="V116" s="2"/>
      <c r="W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7" spans="1:47" x14ac:dyDescent="0.2">
      <c r="A117" s="23" t="s">
        <v>56</v>
      </c>
      <c r="B117" s="51">
        <v>7814</v>
      </c>
      <c r="C117" s="51">
        <v>7814</v>
      </c>
      <c r="D117" s="51">
        <v>9253</v>
      </c>
      <c r="E117" s="51">
        <v>5461</v>
      </c>
      <c r="F117" s="51">
        <v>6079</v>
      </c>
      <c r="G117" s="51">
        <v>4501</v>
      </c>
      <c r="H117" s="51">
        <v>4930</v>
      </c>
      <c r="I117" s="51">
        <v>9123</v>
      </c>
      <c r="J117" s="51">
        <v>5018</v>
      </c>
      <c r="K117" s="51">
        <v>4367</v>
      </c>
      <c r="L117" s="51">
        <v>9874</v>
      </c>
      <c r="M117" s="51">
        <v>5699</v>
      </c>
      <c r="N117" s="51">
        <v>70662</v>
      </c>
      <c r="O117" s="51">
        <v>153570</v>
      </c>
      <c r="P117" s="51">
        <v>167502</v>
      </c>
      <c r="Q117" s="24">
        <v>167502</v>
      </c>
      <c r="R117" s="20" t="s">
        <v>57</v>
      </c>
      <c r="S117" s="42"/>
      <c r="T117" s="42"/>
      <c r="U117" s="2"/>
      <c r="V117" s="2"/>
      <c r="W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1:47" x14ac:dyDescent="0.2">
      <c r="A118" s="23" t="s">
        <v>58</v>
      </c>
      <c r="B118" s="51">
        <v>19484</v>
      </c>
      <c r="C118" s="51">
        <v>19484</v>
      </c>
      <c r="D118" s="51">
        <v>23693</v>
      </c>
      <c r="E118" s="51">
        <v>21603</v>
      </c>
      <c r="F118" s="51">
        <v>20908</v>
      </c>
      <c r="G118" s="51">
        <v>22101</v>
      </c>
      <c r="H118" s="51">
        <v>23461</v>
      </c>
      <c r="I118" s="51">
        <v>18928</v>
      </c>
      <c r="J118" s="51">
        <v>20593</v>
      </c>
      <c r="K118" s="51">
        <v>17609</v>
      </c>
      <c r="L118" s="51">
        <v>19521</v>
      </c>
      <c r="M118" s="51">
        <v>18281</v>
      </c>
      <c r="N118" s="51">
        <v>0</v>
      </c>
      <c r="O118" s="51">
        <v>0</v>
      </c>
      <c r="P118" s="51">
        <v>0</v>
      </c>
      <c r="Q118" s="24">
        <v>0</v>
      </c>
      <c r="R118" s="20" t="s">
        <v>57</v>
      </c>
      <c r="S118" s="42"/>
      <c r="T118" s="42"/>
      <c r="U118" s="2"/>
      <c r="V118" s="2"/>
      <c r="W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</row>
    <row r="119" spans="1:47" x14ac:dyDescent="0.2">
      <c r="A119" s="23" t="s">
        <v>59</v>
      </c>
      <c r="B119" s="51">
        <v>957</v>
      </c>
      <c r="C119" s="51">
        <v>957</v>
      </c>
      <c r="D119" s="51">
        <v>1123</v>
      </c>
      <c r="E119" s="51">
        <v>857</v>
      </c>
      <c r="F119" s="51">
        <v>1086</v>
      </c>
      <c r="G119" s="51">
        <v>401</v>
      </c>
      <c r="H119" s="51">
        <v>897</v>
      </c>
      <c r="I119" s="51">
        <v>583</v>
      </c>
      <c r="J119" s="51">
        <v>541</v>
      </c>
      <c r="K119" s="51">
        <v>854</v>
      </c>
      <c r="L119" s="51">
        <v>823</v>
      </c>
      <c r="M119" s="51">
        <v>706</v>
      </c>
      <c r="N119" s="51">
        <v>198</v>
      </c>
      <c r="O119" s="51">
        <v>113</v>
      </c>
      <c r="P119" s="51">
        <v>145</v>
      </c>
      <c r="Q119" s="24">
        <v>145</v>
      </c>
      <c r="R119" s="20" t="s">
        <v>60</v>
      </c>
      <c r="S119" s="42"/>
      <c r="T119" s="42"/>
      <c r="U119" s="2"/>
      <c r="V119" s="2"/>
      <c r="W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1:47" x14ac:dyDescent="0.2">
      <c r="A120" s="23" t="s">
        <v>61</v>
      </c>
      <c r="B120" s="51">
        <v>22230</v>
      </c>
      <c r="C120" s="51">
        <v>22230</v>
      </c>
      <c r="D120" s="51">
        <v>33983</v>
      </c>
      <c r="E120" s="51">
        <v>20627</v>
      </c>
      <c r="F120" s="51">
        <v>14864</v>
      </c>
      <c r="G120" s="51">
        <v>12229</v>
      </c>
      <c r="H120" s="51">
        <v>8793</v>
      </c>
      <c r="I120" s="51">
        <v>7912</v>
      </c>
      <c r="J120" s="51">
        <v>6252</v>
      </c>
      <c r="K120" s="51">
        <v>7109</v>
      </c>
      <c r="L120" s="51">
        <v>10349</v>
      </c>
      <c r="M120" s="51">
        <v>6332</v>
      </c>
      <c r="N120" s="51">
        <v>4910</v>
      </c>
      <c r="O120" s="51">
        <v>5639</v>
      </c>
      <c r="P120" s="51">
        <v>11353</v>
      </c>
      <c r="Q120" s="24">
        <v>11353</v>
      </c>
      <c r="R120" s="20" t="s">
        <v>60</v>
      </c>
      <c r="S120" s="42"/>
      <c r="T120" s="42"/>
      <c r="U120" s="2"/>
      <c r="V120" s="2"/>
      <c r="W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1:47" x14ac:dyDescent="0.2">
      <c r="A121" s="23" t="s">
        <v>62</v>
      </c>
      <c r="B121" s="51">
        <v>110335</v>
      </c>
      <c r="C121" s="51">
        <v>110335</v>
      </c>
      <c r="D121" s="51">
        <v>102860</v>
      </c>
      <c r="E121" s="51">
        <v>82251</v>
      </c>
      <c r="F121" s="51">
        <v>72835</v>
      </c>
      <c r="G121" s="51">
        <v>74512</v>
      </c>
      <c r="H121" s="51">
        <v>77825</v>
      </c>
      <c r="I121" s="51">
        <v>79616</v>
      </c>
      <c r="J121" s="51">
        <v>75529</v>
      </c>
      <c r="K121" s="51">
        <v>66122</v>
      </c>
      <c r="L121" s="51">
        <v>66655</v>
      </c>
      <c r="M121" s="51">
        <v>90112</v>
      </c>
      <c r="N121" s="51">
        <v>82058</v>
      </c>
      <c r="O121" s="51">
        <v>87262</v>
      </c>
      <c r="P121" s="51">
        <v>103941</v>
      </c>
      <c r="Q121" s="24">
        <v>103941</v>
      </c>
      <c r="R121" s="20" t="s">
        <v>60</v>
      </c>
      <c r="S121" s="42"/>
      <c r="T121" s="42"/>
      <c r="U121" s="2"/>
      <c r="V121" s="2"/>
      <c r="W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1:47" x14ac:dyDescent="0.2">
      <c r="A122" s="23" t="s">
        <v>63</v>
      </c>
      <c r="B122" s="51">
        <v>100</v>
      </c>
      <c r="C122" s="51">
        <v>100</v>
      </c>
      <c r="D122" s="51"/>
      <c r="E122" s="51">
        <v>107</v>
      </c>
      <c r="F122" s="51">
        <v>56</v>
      </c>
      <c r="G122" s="51">
        <v>6</v>
      </c>
      <c r="H122" s="51">
        <v>100</v>
      </c>
      <c r="I122" s="51">
        <v>29</v>
      </c>
      <c r="J122" s="51">
        <v>16</v>
      </c>
      <c r="K122" s="51">
        <v>39</v>
      </c>
      <c r="L122" s="51">
        <v>90</v>
      </c>
      <c r="M122" s="51">
        <v>134</v>
      </c>
      <c r="N122" s="51">
        <v>211</v>
      </c>
      <c r="O122" s="51">
        <v>59</v>
      </c>
      <c r="P122" s="51">
        <v>212</v>
      </c>
      <c r="Q122" s="24">
        <v>212</v>
      </c>
      <c r="R122" s="20" t="s">
        <v>60</v>
      </c>
      <c r="S122" s="42"/>
      <c r="T122" s="42"/>
      <c r="U122" s="2"/>
      <c r="V122" s="2"/>
      <c r="W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1:47" x14ac:dyDescent="0.2">
      <c r="A123" s="23" t="s">
        <v>64</v>
      </c>
      <c r="B123" s="51">
        <v>164379</v>
      </c>
      <c r="C123" s="51">
        <v>164379</v>
      </c>
      <c r="D123" s="51">
        <v>144254</v>
      </c>
      <c r="E123" s="51">
        <v>176829</v>
      </c>
      <c r="F123" s="51">
        <v>163749</v>
      </c>
      <c r="G123" s="51">
        <v>192535</v>
      </c>
      <c r="H123" s="51">
        <v>164221</v>
      </c>
      <c r="I123" s="51">
        <v>173746</v>
      </c>
      <c r="J123" s="51">
        <v>124449</v>
      </c>
      <c r="K123" s="51">
        <v>150402</v>
      </c>
      <c r="L123" s="51">
        <v>163436</v>
      </c>
      <c r="M123" s="51">
        <v>160326</v>
      </c>
      <c r="N123" s="51">
        <v>172606</v>
      </c>
      <c r="O123" s="51">
        <v>148559</v>
      </c>
      <c r="P123" s="51">
        <v>97559</v>
      </c>
      <c r="Q123" s="24">
        <v>97559</v>
      </c>
      <c r="R123" s="20" t="s">
        <v>65</v>
      </c>
      <c r="S123" s="42"/>
      <c r="T123" s="42"/>
      <c r="U123" s="2"/>
      <c r="V123" s="2"/>
      <c r="W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x14ac:dyDescent="0.2">
      <c r="A124" s="23" t="s">
        <v>66</v>
      </c>
      <c r="B124" s="51"/>
      <c r="C124" s="51"/>
      <c r="D124" s="51"/>
      <c r="E124" s="51"/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30253</v>
      </c>
      <c r="P124" s="51">
        <v>24389</v>
      </c>
      <c r="Q124" s="24">
        <v>24389</v>
      </c>
      <c r="R124" s="20" t="s">
        <v>60</v>
      </c>
      <c r="S124" s="42"/>
      <c r="T124" s="42"/>
      <c r="U124" s="2"/>
      <c r="V124" s="2"/>
      <c r="W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x14ac:dyDescent="0.2">
      <c r="A125" s="23" t="s">
        <v>67</v>
      </c>
      <c r="B125" s="51">
        <v>839</v>
      </c>
      <c r="C125" s="51">
        <v>839</v>
      </c>
      <c r="D125" s="51">
        <v>1094</v>
      </c>
      <c r="E125" s="51">
        <v>860</v>
      </c>
      <c r="F125" s="51">
        <v>536</v>
      </c>
      <c r="G125" s="51">
        <v>699</v>
      </c>
      <c r="H125" s="51">
        <v>1375</v>
      </c>
      <c r="I125" s="51">
        <v>1371</v>
      </c>
      <c r="J125" s="51">
        <v>2467</v>
      </c>
      <c r="K125" s="51">
        <v>1818</v>
      </c>
      <c r="L125" s="51">
        <v>1372</v>
      </c>
      <c r="M125" s="51">
        <v>613</v>
      </c>
      <c r="N125" s="51">
        <v>388</v>
      </c>
      <c r="O125" s="51">
        <v>404</v>
      </c>
      <c r="P125" s="51">
        <v>1064</v>
      </c>
      <c r="Q125" s="24">
        <v>1064</v>
      </c>
      <c r="R125" s="20" t="s">
        <v>60</v>
      </c>
      <c r="S125" s="42"/>
      <c r="T125" s="42"/>
      <c r="U125" s="2"/>
      <c r="V125" s="2"/>
      <c r="W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x14ac:dyDescent="0.2">
      <c r="A126" s="23" t="s">
        <v>68</v>
      </c>
      <c r="B126" s="51"/>
      <c r="C126" s="51"/>
      <c r="D126" s="51"/>
      <c r="E126" s="51"/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>
        <v>0</v>
      </c>
      <c r="O126" s="51">
        <v>626</v>
      </c>
      <c r="P126" s="51">
        <v>1456</v>
      </c>
      <c r="Q126" s="24">
        <v>1456</v>
      </c>
      <c r="R126" s="20" t="s">
        <v>60</v>
      </c>
      <c r="S126" s="42"/>
      <c r="T126" s="42"/>
      <c r="U126" s="2"/>
      <c r="V126" s="2"/>
      <c r="W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x14ac:dyDescent="0.2">
      <c r="A127" s="23" t="s">
        <v>69</v>
      </c>
      <c r="B127" s="51"/>
      <c r="C127" s="51"/>
      <c r="D127" s="51"/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1">
        <v>26</v>
      </c>
      <c r="M127" s="51">
        <v>0</v>
      </c>
      <c r="N127" s="51">
        <v>19</v>
      </c>
      <c r="O127" s="51">
        <v>31</v>
      </c>
      <c r="P127" s="51">
        <v>20</v>
      </c>
      <c r="Q127" s="24">
        <v>20</v>
      </c>
      <c r="R127" s="20" t="s">
        <v>70</v>
      </c>
      <c r="S127" s="42"/>
      <c r="T127" s="42"/>
      <c r="U127" s="2"/>
      <c r="V127" s="2"/>
      <c r="W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x14ac:dyDescent="0.2">
      <c r="A128" s="23" t="s">
        <v>71</v>
      </c>
      <c r="B128" s="51">
        <v>285937</v>
      </c>
      <c r="C128" s="51">
        <v>285937</v>
      </c>
      <c r="D128" s="51">
        <v>264146</v>
      </c>
      <c r="E128" s="51">
        <v>272185</v>
      </c>
      <c r="F128" s="51">
        <v>269983</v>
      </c>
      <c r="G128" s="51">
        <v>255623</v>
      </c>
      <c r="H128" s="51">
        <v>312536</v>
      </c>
      <c r="I128" s="51">
        <v>320131</v>
      </c>
      <c r="J128" s="51">
        <v>326797</v>
      </c>
      <c r="K128" s="51">
        <v>329135</v>
      </c>
      <c r="L128" s="51">
        <v>320914</v>
      </c>
      <c r="M128" s="51">
        <v>305476</v>
      </c>
      <c r="N128" s="51">
        <v>300251</v>
      </c>
      <c r="O128" s="51">
        <v>262429</v>
      </c>
      <c r="P128" s="51">
        <v>270840</v>
      </c>
      <c r="Q128" s="24">
        <v>270840</v>
      </c>
      <c r="R128" s="20" t="s">
        <v>70</v>
      </c>
      <c r="S128" s="42"/>
      <c r="T128" s="42"/>
      <c r="U128" s="2"/>
      <c r="V128" s="2"/>
      <c r="W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x14ac:dyDescent="0.2">
      <c r="A129" s="23" t="s">
        <v>72</v>
      </c>
      <c r="B129" s="51">
        <v>56255</v>
      </c>
      <c r="C129" s="51">
        <v>56255</v>
      </c>
      <c r="D129" s="51">
        <v>50878</v>
      </c>
      <c r="E129" s="51">
        <v>48686</v>
      </c>
      <c r="F129" s="51">
        <v>60461</v>
      </c>
      <c r="G129" s="51">
        <v>56621</v>
      </c>
      <c r="H129" s="51">
        <v>61100</v>
      </c>
      <c r="I129" s="51">
        <v>58945</v>
      </c>
      <c r="J129" s="51">
        <v>54333</v>
      </c>
      <c r="K129" s="51">
        <v>56672</v>
      </c>
      <c r="L129" s="51">
        <v>62845</v>
      </c>
      <c r="M129" s="51">
        <v>55848</v>
      </c>
      <c r="N129" s="51">
        <v>52251</v>
      </c>
      <c r="O129" s="51">
        <v>60348</v>
      </c>
      <c r="P129" s="51">
        <v>63998</v>
      </c>
      <c r="Q129" s="24">
        <v>63998</v>
      </c>
      <c r="R129" s="20" t="s">
        <v>70</v>
      </c>
      <c r="S129" s="42"/>
      <c r="T129" s="42"/>
      <c r="U129" s="2"/>
      <c r="V129" s="2"/>
      <c r="W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x14ac:dyDescent="0.2">
      <c r="A130" s="23" t="s">
        <v>73</v>
      </c>
      <c r="B130" s="51">
        <v>825</v>
      </c>
      <c r="C130" s="51">
        <v>825</v>
      </c>
      <c r="D130" s="51">
        <v>1372</v>
      </c>
      <c r="E130" s="51">
        <v>1939</v>
      </c>
      <c r="F130" s="51">
        <v>1923</v>
      </c>
      <c r="G130" s="51">
        <v>2579</v>
      </c>
      <c r="H130" s="51">
        <v>3814</v>
      </c>
      <c r="I130" s="51">
        <v>3715</v>
      </c>
      <c r="J130" s="51">
        <v>4715</v>
      </c>
      <c r="K130" s="51">
        <v>6926</v>
      </c>
      <c r="L130" s="51">
        <v>6405</v>
      </c>
      <c r="M130" s="51">
        <v>5366</v>
      </c>
      <c r="N130" s="51">
        <v>3756</v>
      </c>
      <c r="O130" s="51">
        <v>3682</v>
      </c>
      <c r="P130" s="51">
        <v>3982</v>
      </c>
      <c r="Q130" s="24">
        <v>3982</v>
      </c>
      <c r="R130" s="20" t="s">
        <v>70</v>
      </c>
      <c r="S130" s="42"/>
      <c r="T130" s="42"/>
      <c r="U130" s="2"/>
      <c r="V130" s="2"/>
      <c r="W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x14ac:dyDescent="0.2">
      <c r="A131" s="23" t="s">
        <v>74</v>
      </c>
      <c r="B131" s="51">
        <v>186289</v>
      </c>
      <c r="C131" s="51">
        <v>186289</v>
      </c>
      <c r="D131" s="51">
        <v>177678</v>
      </c>
      <c r="E131" s="51">
        <v>165338</v>
      </c>
      <c r="F131" s="51">
        <v>178540</v>
      </c>
      <c r="G131" s="51">
        <v>177908</v>
      </c>
      <c r="H131" s="51">
        <v>183370</v>
      </c>
      <c r="I131" s="51">
        <v>182935</v>
      </c>
      <c r="J131" s="51">
        <v>183570</v>
      </c>
      <c r="K131" s="51">
        <v>173693</v>
      </c>
      <c r="L131" s="51">
        <v>172168</v>
      </c>
      <c r="M131" s="51">
        <v>168917</v>
      </c>
      <c r="N131" s="51">
        <v>159030</v>
      </c>
      <c r="O131" s="51">
        <v>144869</v>
      </c>
      <c r="P131" s="51">
        <v>135245</v>
      </c>
      <c r="Q131" s="24">
        <v>135245</v>
      </c>
      <c r="R131" s="20" t="s">
        <v>70</v>
      </c>
      <c r="S131" s="42"/>
      <c r="T131" s="42"/>
      <c r="U131" s="2"/>
      <c r="V131" s="2"/>
      <c r="W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x14ac:dyDescent="0.2">
      <c r="A132" s="23" t="s">
        <v>75</v>
      </c>
      <c r="B132" s="51">
        <v>224492</v>
      </c>
      <c r="C132" s="51">
        <v>224492</v>
      </c>
      <c r="D132" s="51">
        <v>212657</v>
      </c>
      <c r="E132" s="51">
        <v>234680</v>
      </c>
      <c r="F132" s="51">
        <v>225620</v>
      </c>
      <c r="G132" s="51">
        <v>254770</v>
      </c>
      <c r="H132" s="51">
        <v>192617</v>
      </c>
      <c r="I132" s="51">
        <v>195484</v>
      </c>
      <c r="J132" s="51">
        <v>200413</v>
      </c>
      <c r="K132" s="51">
        <v>186652</v>
      </c>
      <c r="L132" s="51">
        <v>199859</v>
      </c>
      <c r="M132" s="51">
        <v>191529</v>
      </c>
      <c r="N132" s="51">
        <v>189962</v>
      </c>
      <c r="O132" s="51">
        <v>196630</v>
      </c>
      <c r="P132" s="51">
        <v>189384</v>
      </c>
      <c r="Q132" s="24">
        <v>189384</v>
      </c>
      <c r="R132" s="20" t="s">
        <v>76</v>
      </c>
      <c r="S132" s="42"/>
      <c r="T132" s="42"/>
      <c r="U132" s="2"/>
      <c r="V132" s="2"/>
      <c r="W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x14ac:dyDescent="0.2">
      <c r="A133" s="23" t="s">
        <v>77</v>
      </c>
      <c r="B133" s="51">
        <v>4459</v>
      </c>
      <c r="C133" s="51">
        <v>4459</v>
      </c>
      <c r="D133" s="51">
        <v>4006</v>
      </c>
      <c r="E133" s="51">
        <v>4583</v>
      </c>
      <c r="F133" s="51">
        <v>4336</v>
      </c>
      <c r="G133" s="51">
        <v>5188</v>
      </c>
      <c r="H133" s="51">
        <v>6708</v>
      </c>
      <c r="I133" s="51">
        <v>5736</v>
      </c>
      <c r="J133" s="51">
        <v>4562</v>
      </c>
      <c r="K133" s="51">
        <v>3985</v>
      </c>
      <c r="L133" s="51">
        <v>4118</v>
      </c>
      <c r="M133" s="51">
        <v>5257</v>
      </c>
      <c r="N133" s="51">
        <v>5206</v>
      </c>
      <c r="O133" s="51">
        <v>3819</v>
      </c>
      <c r="P133" s="51">
        <v>4035</v>
      </c>
      <c r="Q133" s="24">
        <v>4035</v>
      </c>
      <c r="R133" s="20" t="s">
        <v>78</v>
      </c>
      <c r="S133" s="42"/>
      <c r="T133" s="42"/>
      <c r="U133" s="2"/>
      <c r="V133" s="2"/>
      <c r="W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x14ac:dyDescent="0.2">
      <c r="A134" s="23" t="s">
        <v>79</v>
      </c>
      <c r="B134" s="51">
        <v>29083</v>
      </c>
      <c r="C134" s="51">
        <v>29083</v>
      </c>
      <c r="D134" s="51">
        <v>39369</v>
      </c>
      <c r="E134" s="51">
        <v>33114</v>
      </c>
      <c r="F134" s="51">
        <v>34550</v>
      </c>
      <c r="G134" s="51">
        <v>25004</v>
      </c>
      <c r="H134" s="51">
        <v>35859</v>
      </c>
      <c r="I134" s="51">
        <v>38680</v>
      </c>
      <c r="J134" s="51">
        <v>42893</v>
      </c>
      <c r="K134" s="51">
        <v>39945</v>
      </c>
      <c r="L134" s="51">
        <v>39074</v>
      </c>
      <c r="M134" s="51">
        <v>37674</v>
      </c>
      <c r="N134" s="51">
        <v>36182</v>
      </c>
      <c r="O134" s="51">
        <v>39301</v>
      </c>
      <c r="P134" s="51">
        <v>41653</v>
      </c>
      <c r="Q134" s="24">
        <v>41653</v>
      </c>
      <c r="R134" s="20" t="s">
        <v>78</v>
      </c>
      <c r="S134" s="42"/>
      <c r="T134" s="42"/>
      <c r="U134" s="2"/>
      <c r="V134" s="2"/>
      <c r="W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x14ac:dyDescent="0.2">
      <c r="A135" s="23" t="s">
        <v>80</v>
      </c>
      <c r="B135" s="51">
        <v>146311</v>
      </c>
      <c r="C135" s="51">
        <v>146311</v>
      </c>
      <c r="D135" s="51">
        <v>89981</v>
      </c>
      <c r="E135" s="51">
        <v>108749</v>
      </c>
      <c r="F135" s="51">
        <v>98977</v>
      </c>
      <c r="G135" s="51">
        <v>125540</v>
      </c>
      <c r="H135" s="51">
        <v>104093</v>
      </c>
      <c r="I135" s="51">
        <v>88181</v>
      </c>
      <c r="J135" s="51">
        <v>57537</v>
      </c>
      <c r="K135" s="51">
        <v>56097</v>
      </c>
      <c r="L135" s="51">
        <v>51336</v>
      </c>
      <c r="M135" s="51">
        <v>42197</v>
      </c>
      <c r="N135" s="51">
        <v>30975</v>
      </c>
      <c r="O135" s="51">
        <v>30047</v>
      </c>
      <c r="P135" s="51">
        <v>29755</v>
      </c>
      <c r="Q135" s="24">
        <v>29755</v>
      </c>
      <c r="R135" s="20" t="s">
        <v>81</v>
      </c>
      <c r="S135" s="42"/>
      <c r="T135" s="42"/>
      <c r="U135" s="2"/>
      <c r="V135" s="2"/>
      <c r="W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x14ac:dyDescent="0.2">
      <c r="A136" s="23" t="s">
        <v>82</v>
      </c>
      <c r="B136" s="51">
        <v>21151</v>
      </c>
      <c r="C136" s="51">
        <v>21151</v>
      </c>
      <c r="D136" s="51">
        <v>20850</v>
      </c>
      <c r="E136" s="51">
        <v>20192</v>
      </c>
      <c r="F136" s="51">
        <v>21257</v>
      </c>
      <c r="G136" s="51">
        <v>30054</v>
      </c>
      <c r="H136" s="51">
        <v>31667</v>
      </c>
      <c r="I136" s="51">
        <v>32730</v>
      </c>
      <c r="J136" s="51">
        <v>39263</v>
      </c>
      <c r="K136" s="51">
        <v>45472</v>
      </c>
      <c r="L136" s="51">
        <v>50192</v>
      </c>
      <c r="M136" s="51">
        <v>54977</v>
      </c>
      <c r="N136" s="51">
        <v>45526</v>
      </c>
      <c r="O136" s="51">
        <v>41646</v>
      </c>
      <c r="P136" s="51">
        <v>42036</v>
      </c>
      <c r="Q136" s="24">
        <v>42036</v>
      </c>
      <c r="R136" s="20" t="s">
        <v>81</v>
      </c>
      <c r="S136" s="42"/>
      <c r="T136" s="42"/>
      <c r="U136" s="2"/>
      <c r="V136" s="2"/>
      <c r="W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x14ac:dyDescent="0.2">
      <c r="A137" s="23" t="s">
        <v>83</v>
      </c>
      <c r="B137" s="51">
        <v>100085</v>
      </c>
      <c r="C137" s="51">
        <v>100085</v>
      </c>
      <c r="D137" s="51">
        <v>81931</v>
      </c>
      <c r="E137" s="51">
        <v>126959</v>
      </c>
      <c r="F137" s="51">
        <v>111653</v>
      </c>
      <c r="G137" s="51">
        <v>114178</v>
      </c>
      <c r="H137" s="51">
        <v>145209</v>
      </c>
      <c r="I137" s="51">
        <v>110853</v>
      </c>
      <c r="J137" s="51">
        <v>104214</v>
      </c>
      <c r="K137" s="51">
        <v>130882</v>
      </c>
      <c r="L137" s="51">
        <v>142560</v>
      </c>
      <c r="M137" s="51">
        <v>141270</v>
      </c>
      <c r="N137" s="51">
        <v>126516</v>
      </c>
      <c r="O137" s="51">
        <v>168824</v>
      </c>
      <c r="P137" s="51">
        <v>161241</v>
      </c>
      <c r="Q137" s="24">
        <v>161241</v>
      </c>
      <c r="R137" s="20" t="s">
        <v>81</v>
      </c>
      <c r="S137" s="42"/>
      <c r="T137" s="42"/>
      <c r="U137" s="2"/>
      <c r="V137" s="2"/>
      <c r="W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x14ac:dyDescent="0.2">
      <c r="A138" s="23" t="s">
        <v>84</v>
      </c>
      <c r="B138" s="51">
        <v>556307</v>
      </c>
      <c r="C138" s="51">
        <v>556307</v>
      </c>
      <c r="D138" s="51">
        <v>406774</v>
      </c>
      <c r="E138" s="51">
        <v>579495</v>
      </c>
      <c r="F138" s="51">
        <v>568815</v>
      </c>
      <c r="G138" s="51">
        <v>608733</v>
      </c>
      <c r="H138" s="51">
        <v>651530</v>
      </c>
      <c r="I138" s="51">
        <v>542051</v>
      </c>
      <c r="J138" s="51">
        <v>588724</v>
      </c>
      <c r="K138" s="51">
        <v>724487</v>
      </c>
      <c r="L138" s="51">
        <v>743911</v>
      </c>
      <c r="M138" s="51">
        <v>716472</v>
      </c>
      <c r="N138" s="51">
        <v>638724</v>
      </c>
      <c r="O138" s="51">
        <v>683764</v>
      </c>
      <c r="P138" s="51">
        <v>682080</v>
      </c>
      <c r="Q138" s="24">
        <v>682080</v>
      </c>
      <c r="R138" s="20" t="s">
        <v>81</v>
      </c>
      <c r="S138" s="42"/>
      <c r="T138" s="42"/>
      <c r="U138" s="2"/>
      <c r="V138" s="2"/>
      <c r="W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x14ac:dyDescent="0.2">
      <c r="A139" s="23" t="s">
        <v>85</v>
      </c>
      <c r="B139" s="51">
        <v>48799</v>
      </c>
      <c r="C139" s="51">
        <v>48799</v>
      </c>
      <c r="D139" s="51">
        <v>80153</v>
      </c>
      <c r="E139" s="51">
        <v>56740</v>
      </c>
      <c r="F139" s="51">
        <v>51725</v>
      </c>
      <c r="G139" s="51">
        <v>37797</v>
      </c>
      <c r="H139" s="51">
        <v>34830</v>
      </c>
      <c r="I139" s="51">
        <v>53488</v>
      </c>
      <c r="J139" s="51">
        <v>51010</v>
      </c>
      <c r="K139" s="51">
        <v>42304</v>
      </c>
      <c r="L139" s="51">
        <v>41907</v>
      </c>
      <c r="M139" s="51">
        <v>53381</v>
      </c>
      <c r="N139" s="51">
        <v>71873</v>
      </c>
      <c r="O139" s="51">
        <v>55563</v>
      </c>
      <c r="P139" s="51">
        <v>60288</v>
      </c>
      <c r="Q139" s="24">
        <v>60288</v>
      </c>
      <c r="R139" s="20" t="s">
        <v>86</v>
      </c>
      <c r="S139" s="42"/>
      <c r="T139" s="42"/>
      <c r="U139" s="2"/>
      <c r="V139" s="2"/>
      <c r="W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x14ac:dyDescent="0.2">
      <c r="A140" s="23" t="s">
        <v>87</v>
      </c>
      <c r="B140" s="51">
        <v>484883</v>
      </c>
      <c r="C140" s="51">
        <v>484883</v>
      </c>
      <c r="D140" s="51">
        <v>707690</v>
      </c>
      <c r="E140" s="51">
        <v>546412</v>
      </c>
      <c r="F140" s="51">
        <v>598008</v>
      </c>
      <c r="G140" s="51">
        <v>524952</v>
      </c>
      <c r="H140" s="51">
        <v>490533</v>
      </c>
      <c r="I140" s="51">
        <v>578675</v>
      </c>
      <c r="J140" s="51">
        <v>623447</v>
      </c>
      <c r="K140" s="51">
        <v>471143</v>
      </c>
      <c r="L140" s="51">
        <v>425510</v>
      </c>
      <c r="M140" s="51">
        <v>443183</v>
      </c>
      <c r="N140" s="51">
        <v>580879</v>
      </c>
      <c r="O140" s="51">
        <v>457408</v>
      </c>
      <c r="P140" s="51">
        <v>527158</v>
      </c>
      <c r="Q140" s="24">
        <v>527158</v>
      </c>
      <c r="R140" s="20" t="s">
        <v>86</v>
      </c>
      <c r="S140" s="42"/>
      <c r="T140" s="42"/>
      <c r="U140" s="2"/>
      <c r="V140" s="2"/>
      <c r="W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x14ac:dyDescent="0.2">
      <c r="A141" s="23" t="s">
        <v>88</v>
      </c>
      <c r="B141" s="51">
        <v>13793</v>
      </c>
      <c r="C141" s="51">
        <v>13793</v>
      </c>
      <c r="D141" s="51">
        <v>32793</v>
      </c>
      <c r="E141" s="51">
        <v>13982</v>
      </c>
      <c r="F141" s="51">
        <v>16253</v>
      </c>
      <c r="G141" s="51">
        <v>12641</v>
      </c>
      <c r="H141" s="51">
        <v>16910</v>
      </c>
      <c r="I141" s="51">
        <v>28803</v>
      </c>
      <c r="J141" s="51">
        <v>30981</v>
      </c>
      <c r="K141" s="51">
        <v>20221</v>
      </c>
      <c r="L141" s="51">
        <v>13753</v>
      </c>
      <c r="M141" s="51">
        <v>9379</v>
      </c>
      <c r="N141" s="51">
        <v>10716</v>
      </c>
      <c r="O141" s="51">
        <v>7906</v>
      </c>
      <c r="P141" s="51">
        <v>10257</v>
      </c>
      <c r="Q141" s="24">
        <v>10257</v>
      </c>
      <c r="R141" s="20" t="s">
        <v>86</v>
      </c>
      <c r="S141" s="42"/>
      <c r="T141" s="42"/>
      <c r="U141" s="2"/>
      <c r="V141" s="2"/>
      <c r="W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x14ac:dyDescent="0.2">
      <c r="A142" s="23" t="s">
        <v>89</v>
      </c>
      <c r="B142" s="51">
        <v>529305</v>
      </c>
      <c r="C142" s="51">
        <v>529305</v>
      </c>
      <c r="D142" s="51">
        <v>494075</v>
      </c>
      <c r="E142" s="51">
        <v>488148</v>
      </c>
      <c r="F142" s="51">
        <v>510907</v>
      </c>
      <c r="G142" s="51">
        <v>492732</v>
      </c>
      <c r="H142" s="51">
        <v>560820</v>
      </c>
      <c r="I142" s="51">
        <v>565725</v>
      </c>
      <c r="J142" s="51">
        <v>569415</v>
      </c>
      <c r="K142" s="51">
        <v>566426</v>
      </c>
      <c r="L142" s="51">
        <v>562358</v>
      </c>
      <c r="M142" s="51">
        <v>535607</v>
      </c>
      <c r="N142" s="51">
        <v>515306</v>
      </c>
      <c r="O142" s="51">
        <v>471359</v>
      </c>
      <c r="P142" s="51">
        <v>474084</v>
      </c>
      <c r="Q142" s="24">
        <v>474084</v>
      </c>
      <c r="R142" s="20"/>
      <c r="S142" s="42"/>
      <c r="T142" s="42"/>
      <c r="U142" s="2"/>
      <c r="V142" s="2"/>
      <c r="W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x14ac:dyDescent="0.2">
      <c r="A143" s="23" t="s">
        <v>90</v>
      </c>
      <c r="B143" s="51">
        <v>7814</v>
      </c>
      <c r="C143" s="51">
        <v>7814</v>
      </c>
      <c r="D143" s="51">
        <v>9253</v>
      </c>
      <c r="E143" s="51">
        <v>5461</v>
      </c>
      <c r="F143" s="51">
        <v>6079</v>
      </c>
      <c r="G143" s="51">
        <v>4501</v>
      </c>
      <c r="H143" s="51">
        <v>4930</v>
      </c>
      <c r="I143" s="51">
        <v>9123</v>
      </c>
      <c r="J143" s="51">
        <v>5018</v>
      </c>
      <c r="K143" s="51">
        <v>4367</v>
      </c>
      <c r="L143" s="51">
        <v>9874</v>
      </c>
      <c r="M143" s="51">
        <v>5699</v>
      </c>
      <c r="N143" s="51">
        <v>70662</v>
      </c>
      <c r="O143" s="51">
        <v>184449</v>
      </c>
      <c r="P143" s="51">
        <v>193348</v>
      </c>
      <c r="Q143" s="24">
        <v>193348</v>
      </c>
      <c r="R143" s="20"/>
      <c r="S143" s="42"/>
      <c r="T143" s="42"/>
      <c r="U143" s="2"/>
      <c r="V143" s="2"/>
      <c r="W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x14ac:dyDescent="0.2">
      <c r="A144" s="23" t="s">
        <v>91</v>
      </c>
      <c r="B144" s="51">
        <v>164379</v>
      </c>
      <c r="C144" s="51">
        <v>164379</v>
      </c>
      <c r="D144" s="51">
        <v>144254</v>
      </c>
      <c r="E144" s="51">
        <v>176829</v>
      </c>
      <c r="F144" s="51">
        <v>163749</v>
      </c>
      <c r="G144" s="51">
        <v>192535</v>
      </c>
      <c r="H144" s="51">
        <v>164221</v>
      </c>
      <c r="I144" s="51">
        <v>173746</v>
      </c>
      <c r="J144" s="51">
        <v>124449</v>
      </c>
      <c r="K144" s="51">
        <v>150402</v>
      </c>
      <c r="L144" s="51">
        <v>163436</v>
      </c>
      <c r="M144" s="51">
        <v>160326</v>
      </c>
      <c r="N144" s="51">
        <v>172606</v>
      </c>
      <c r="O144" s="51">
        <v>178812</v>
      </c>
      <c r="P144" s="51">
        <v>121948</v>
      </c>
      <c r="Q144" s="24">
        <v>121948</v>
      </c>
      <c r="R144" s="20"/>
      <c r="S144" s="42"/>
      <c r="T144" s="42"/>
      <c r="U144" s="2"/>
      <c r="V144" s="2"/>
      <c r="W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9" x14ac:dyDescent="0.2">
      <c r="A145" s="19"/>
      <c r="B145" s="47" t="s">
        <v>138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R145" s="19"/>
      <c r="S145" s="19"/>
      <c r="T145" s="19"/>
      <c r="U145" s="2"/>
      <c r="V145" s="2"/>
      <c r="W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9" x14ac:dyDescent="0.2">
      <c r="A147" s="8" t="s">
        <v>92</v>
      </c>
      <c r="B147" s="8"/>
      <c r="C147" s="8"/>
      <c r="D147" s="8"/>
      <c r="E147" s="8"/>
      <c r="F147" s="8"/>
      <c r="G147" s="8"/>
      <c r="H147" s="8"/>
      <c r="I147" s="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9" x14ac:dyDescent="0.2">
      <c r="A148" s="20"/>
      <c r="B148" s="28" t="s">
        <v>129</v>
      </c>
      <c r="C148" s="28" t="s">
        <v>128</v>
      </c>
      <c r="D148" s="28" t="s">
        <v>93</v>
      </c>
      <c r="E148" s="28" t="s">
        <v>94</v>
      </c>
      <c r="F148" s="28" t="s">
        <v>95</v>
      </c>
      <c r="G148" s="28" t="s">
        <v>96</v>
      </c>
      <c r="H148" s="28" t="s">
        <v>97</v>
      </c>
      <c r="I148" s="28" t="s">
        <v>98</v>
      </c>
      <c r="J148" s="28" t="s">
        <v>99</v>
      </c>
      <c r="K148" s="28" t="s">
        <v>100</v>
      </c>
      <c r="L148" s="28" t="s">
        <v>101</v>
      </c>
      <c r="M148" s="20" t="s">
        <v>102</v>
      </c>
      <c r="N148" s="20" t="s">
        <v>103</v>
      </c>
      <c r="O148" s="20" t="s">
        <v>104</v>
      </c>
      <c r="P148" s="20" t="s">
        <v>105</v>
      </c>
      <c r="Q148" s="20" t="s">
        <v>146</v>
      </c>
      <c r="R148" s="29" t="s">
        <v>106</v>
      </c>
      <c r="S148" s="30" t="s">
        <v>134</v>
      </c>
      <c r="T148" s="30" t="s">
        <v>133</v>
      </c>
      <c r="U148" s="30" t="s">
        <v>107</v>
      </c>
      <c r="V148" s="30" t="s">
        <v>108</v>
      </c>
      <c r="W148" s="30" t="s">
        <v>109</v>
      </c>
      <c r="X148" s="28" t="s">
        <v>110</v>
      </c>
      <c r="Y148" s="28" t="s">
        <v>111</v>
      </c>
      <c r="Z148" s="28" t="s">
        <v>112</v>
      </c>
      <c r="AA148" s="28" t="s">
        <v>113</v>
      </c>
      <c r="AB148" s="28" t="s">
        <v>114</v>
      </c>
      <c r="AC148" s="28" t="s">
        <v>115</v>
      </c>
      <c r="AD148" s="20" t="s">
        <v>116</v>
      </c>
      <c r="AE148" s="20" t="s">
        <v>117</v>
      </c>
      <c r="AF148" s="20" t="s">
        <v>118</v>
      </c>
      <c r="AG148" s="20" t="s">
        <v>119</v>
      </c>
      <c r="AH148" s="20" t="s">
        <v>145</v>
      </c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x14ac:dyDescent="0.2">
      <c r="A149" s="20" t="s">
        <v>86</v>
      </c>
      <c r="B149" s="31">
        <f>SUM(B139:B141)</f>
        <v>547475</v>
      </c>
      <c r="C149" s="31">
        <f t="shared" ref="C149" si="36">SUM(C139:C141)</f>
        <v>547475</v>
      </c>
      <c r="D149" s="31">
        <f t="shared" ref="D149:G149" si="37">SUM(D139:D141)</f>
        <v>820636</v>
      </c>
      <c r="E149" s="31">
        <f t="shared" si="37"/>
        <v>617134</v>
      </c>
      <c r="F149" s="31">
        <f t="shared" si="37"/>
        <v>665986</v>
      </c>
      <c r="G149" s="31">
        <f t="shared" si="37"/>
        <v>575390</v>
      </c>
      <c r="H149" s="31">
        <f>SUM(H139:H141)</f>
        <v>542273</v>
      </c>
      <c r="I149" s="31">
        <f t="shared" ref="I149:P149" si="38">SUM(I139:I141)</f>
        <v>660966</v>
      </c>
      <c r="J149" s="31">
        <f t="shared" si="38"/>
        <v>705438</v>
      </c>
      <c r="K149" s="31">
        <f t="shared" si="38"/>
        <v>533668</v>
      </c>
      <c r="L149" s="31">
        <f t="shared" si="38"/>
        <v>481170</v>
      </c>
      <c r="M149" s="31">
        <f t="shared" si="38"/>
        <v>505943</v>
      </c>
      <c r="N149" s="31">
        <f t="shared" si="38"/>
        <v>663468</v>
      </c>
      <c r="O149" s="31">
        <f t="shared" si="38"/>
        <v>520877</v>
      </c>
      <c r="P149" s="31">
        <f t="shared" si="38"/>
        <v>597703</v>
      </c>
      <c r="Q149" s="31">
        <f>SUM(Q139:Q141)</f>
        <v>597703</v>
      </c>
      <c r="R149" s="32">
        <v>66.8</v>
      </c>
      <c r="S149" s="31">
        <f>B149*$R149</f>
        <v>36571330</v>
      </c>
      <c r="T149" s="31">
        <f>C149*$R149</f>
        <v>36571330</v>
      </c>
      <c r="U149" s="31">
        <f>D149*$R149</f>
        <v>54818484.799999997</v>
      </c>
      <c r="V149" s="31">
        <f>E149*$R149</f>
        <v>41224551.199999996</v>
      </c>
      <c r="W149" s="31">
        <f>F149*$R149</f>
        <v>44487864.799999997</v>
      </c>
      <c r="X149" s="31">
        <f>G149*$R149</f>
        <v>38436052</v>
      </c>
      <c r="Y149" s="31">
        <f>H149*$R149</f>
        <v>36223836.399999999</v>
      </c>
      <c r="Z149" s="31">
        <f t="shared" ref="Z149:Z156" si="39">I149*R149</f>
        <v>44152528.799999997</v>
      </c>
      <c r="AA149" s="31">
        <f t="shared" ref="AA149:AA156" si="40">J149*R149</f>
        <v>47123258.399999999</v>
      </c>
      <c r="AB149" s="31">
        <f t="shared" ref="AB149:AB156" si="41">K149*R149</f>
        <v>35649022.399999999</v>
      </c>
      <c r="AC149" s="31">
        <f t="shared" ref="AC149:AC156" si="42">L149*R149</f>
        <v>32142156</v>
      </c>
      <c r="AD149" s="31">
        <f t="shared" ref="AD149:AD156" si="43">M149*R149</f>
        <v>33796992.399999999</v>
      </c>
      <c r="AE149" s="31">
        <f t="shared" ref="AE149:AE156" si="44">N149*R149</f>
        <v>44319662.399999999</v>
      </c>
      <c r="AF149" s="31">
        <f t="shared" ref="AF149:AF156" si="45">O149*R149</f>
        <v>34794583.600000001</v>
      </c>
      <c r="AG149" s="31">
        <f t="shared" ref="AG149:AG156" si="46">P149*R149</f>
        <v>39926560.399999999</v>
      </c>
      <c r="AH149" s="31">
        <f t="shared" ref="AH149:AH150" si="47">Q149*R149</f>
        <v>39926560.399999999</v>
      </c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x14ac:dyDescent="0.2">
      <c r="A150" s="20" t="s">
        <v>81</v>
      </c>
      <c r="B150" s="31">
        <f t="shared" ref="B150:P150" si="48">SUM(B135:B138)</f>
        <v>823854</v>
      </c>
      <c r="C150" s="31">
        <f t="shared" si="48"/>
        <v>823854</v>
      </c>
      <c r="D150" s="31">
        <f t="shared" si="48"/>
        <v>599536</v>
      </c>
      <c r="E150" s="31">
        <f t="shared" si="48"/>
        <v>835395</v>
      </c>
      <c r="F150" s="31">
        <f t="shared" si="48"/>
        <v>800702</v>
      </c>
      <c r="G150" s="31">
        <f t="shared" si="48"/>
        <v>878505</v>
      </c>
      <c r="H150" s="31">
        <f t="shared" si="48"/>
        <v>932499</v>
      </c>
      <c r="I150" s="31">
        <f t="shared" si="48"/>
        <v>773815</v>
      </c>
      <c r="J150" s="31">
        <f t="shared" si="48"/>
        <v>789738</v>
      </c>
      <c r="K150" s="31">
        <f t="shared" si="48"/>
        <v>956938</v>
      </c>
      <c r="L150" s="31">
        <f t="shared" si="48"/>
        <v>987999</v>
      </c>
      <c r="M150" s="31">
        <f t="shared" si="48"/>
        <v>954916</v>
      </c>
      <c r="N150" s="31">
        <f t="shared" si="48"/>
        <v>841741</v>
      </c>
      <c r="O150" s="31">
        <f t="shared" si="48"/>
        <v>924281</v>
      </c>
      <c r="P150" s="31">
        <f t="shared" si="48"/>
        <v>915112</v>
      </c>
      <c r="Q150" s="31">
        <f>SUM(Q135:Q138)</f>
        <v>915112</v>
      </c>
      <c r="R150" s="32">
        <v>80.599999999999994</v>
      </c>
      <c r="S150" s="31">
        <f>B150*$R150</f>
        <v>66402632.399999999</v>
      </c>
      <c r="T150" s="31">
        <f>C150*$R150</f>
        <v>66402632.399999999</v>
      </c>
      <c r="U150" s="31">
        <f>D150*$R150</f>
        <v>48322601.599999994</v>
      </c>
      <c r="V150" s="31">
        <f>E150*$R150</f>
        <v>67332837</v>
      </c>
      <c r="W150" s="31">
        <f>F150*$R150</f>
        <v>64536581.199999996</v>
      </c>
      <c r="X150" s="31">
        <f>G150*$R150</f>
        <v>70807503</v>
      </c>
      <c r="Y150" s="31">
        <f>H150*$R150</f>
        <v>75159419.399999991</v>
      </c>
      <c r="Z150" s="31">
        <f t="shared" si="39"/>
        <v>62369488.999999993</v>
      </c>
      <c r="AA150" s="31">
        <f t="shared" si="40"/>
        <v>63652882.799999997</v>
      </c>
      <c r="AB150" s="31">
        <f t="shared" si="41"/>
        <v>77129202.799999997</v>
      </c>
      <c r="AC150" s="31">
        <f t="shared" si="42"/>
        <v>79632719.399999991</v>
      </c>
      <c r="AD150" s="31">
        <f t="shared" si="43"/>
        <v>76966229.599999994</v>
      </c>
      <c r="AE150" s="31">
        <f t="shared" si="44"/>
        <v>67844324.599999994</v>
      </c>
      <c r="AF150" s="31">
        <f t="shared" si="45"/>
        <v>74497048.599999994</v>
      </c>
      <c r="AG150" s="31">
        <f t="shared" si="46"/>
        <v>73758027.199999988</v>
      </c>
      <c r="AH150" s="31">
        <f t="shared" si="47"/>
        <v>73758027.199999988</v>
      </c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x14ac:dyDescent="0.2">
      <c r="A151" s="20" t="s">
        <v>78</v>
      </c>
      <c r="B151" s="31">
        <f>SUM(B133:B134)</f>
        <v>33542</v>
      </c>
      <c r="C151" s="31">
        <f t="shared" ref="C151:P151" si="49">SUM(C133:C134)</f>
        <v>33542</v>
      </c>
      <c r="D151" s="31">
        <f t="shared" si="49"/>
        <v>43375</v>
      </c>
      <c r="E151" s="31">
        <f t="shared" si="49"/>
        <v>37697</v>
      </c>
      <c r="F151" s="31">
        <f t="shared" si="49"/>
        <v>38886</v>
      </c>
      <c r="G151" s="31">
        <f t="shared" si="49"/>
        <v>30192</v>
      </c>
      <c r="H151" s="31">
        <f t="shared" si="49"/>
        <v>42567</v>
      </c>
      <c r="I151" s="31">
        <f t="shared" si="49"/>
        <v>44416</v>
      </c>
      <c r="J151" s="31">
        <f t="shared" si="49"/>
        <v>47455</v>
      </c>
      <c r="K151" s="31">
        <f t="shared" si="49"/>
        <v>43930</v>
      </c>
      <c r="L151" s="31">
        <f t="shared" si="49"/>
        <v>43192</v>
      </c>
      <c r="M151" s="31">
        <f t="shared" si="49"/>
        <v>42931</v>
      </c>
      <c r="N151" s="31">
        <f t="shared" si="49"/>
        <v>41388</v>
      </c>
      <c r="O151" s="31">
        <f t="shared" si="49"/>
        <v>43120</v>
      </c>
      <c r="P151" s="31">
        <f t="shared" si="49"/>
        <v>45688</v>
      </c>
      <c r="Q151" s="31">
        <f>SUM(Q133:Q134)</f>
        <v>45688</v>
      </c>
      <c r="R151" s="32">
        <v>144.5</v>
      </c>
      <c r="S151" s="31">
        <f>B151*$R151</f>
        <v>4846819</v>
      </c>
      <c r="T151" s="31">
        <f>C151*$R151</f>
        <v>4846819</v>
      </c>
      <c r="U151" s="31">
        <f>D151*$R151</f>
        <v>6267687.5</v>
      </c>
      <c r="V151" s="31">
        <f>E151*$R151</f>
        <v>5447216.5</v>
      </c>
      <c r="W151" s="31">
        <f>F151*$R151</f>
        <v>5619027</v>
      </c>
      <c r="X151" s="31">
        <f>G151*$R151</f>
        <v>4362744</v>
      </c>
      <c r="Y151" s="31">
        <f>H151*$R151</f>
        <v>6150931.5</v>
      </c>
      <c r="Z151" s="31">
        <f t="shared" si="39"/>
        <v>6418112</v>
      </c>
      <c r="AA151" s="31">
        <f t="shared" si="40"/>
        <v>6857247.5</v>
      </c>
      <c r="AB151" s="31">
        <f t="shared" si="41"/>
        <v>6347885</v>
      </c>
      <c r="AC151" s="31">
        <f t="shared" si="42"/>
        <v>6241244</v>
      </c>
      <c r="AD151" s="31">
        <f t="shared" si="43"/>
        <v>6203529.5</v>
      </c>
      <c r="AE151" s="31">
        <f t="shared" si="44"/>
        <v>5980566</v>
      </c>
      <c r="AF151" s="31">
        <f t="shared" si="45"/>
        <v>6230840</v>
      </c>
      <c r="AG151" s="31">
        <f t="shared" si="46"/>
        <v>6601916</v>
      </c>
      <c r="AH151" s="31">
        <f>Q151*R151</f>
        <v>6601916</v>
      </c>
      <c r="AI151" s="2" t="s">
        <v>120</v>
      </c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x14ac:dyDescent="0.2">
      <c r="A152" s="20" t="s">
        <v>60</v>
      </c>
      <c r="B152" s="31">
        <f>SUM(B119:B126)</f>
        <v>298840</v>
      </c>
      <c r="C152" s="31">
        <f t="shared" ref="C152:P152" si="50">SUM(C119:C126)</f>
        <v>298840</v>
      </c>
      <c r="D152" s="31">
        <f t="shared" si="50"/>
        <v>283314</v>
      </c>
      <c r="E152" s="31">
        <f t="shared" si="50"/>
        <v>281531</v>
      </c>
      <c r="F152" s="31">
        <f t="shared" si="50"/>
        <v>253126</v>
      </c>
      <c r="G152" s="31">
        <f t="shared" si="50"/>
        <v>280382</v>
      </c>
      <c r="H152" s="31">
        <f t="shared" si="50"/>
        <v>253211</v>
      </c>
      <c r="I152" s="31">
        <f t="shared" si="50"/>
        <v>263257</v>
      </c>
      <c r="J152" s="31">
        <f t="shared" si="50"/>
        <v>209254</v>
      </c>
      <c r="K152" s="31">
        <f t="shared" si="50"/>
        <v>226344</v>
      </c>
      <c r="L152" s="31">
        <f t="shared" si="50"/>
        <v>242725</v>
      </c>
      <c r="M152" s="31">
        <f t="shared" si="50"/>
        <v>258223</v>
      </c>
      <c r="N152" s="31">
        <f t="shared" si="50"/>
        <v>260371</v>
      </c>
      <c r="O152" s="31">
        <f t="shared" si="50"/>
        <v>272915</v>
      </c>
      <c r="P152" s="31">
        <f t="shared" si="50"/>
        <v>240119</v>
      </c>
      <c r="Q152" s="31">
        <f>SUM(Q119:Q126)</f>
        <v>240119</v>
      </c>
      <c r="R152" s="32">
        <v>70.8</v>
      </c>
      <c r="S152" s="31">
        <f>B152*$R152</f>
        <v>21157872</v>
      </c>
      <c r="T152" s="31">
        <f>C152*$R152</f>
        <v>21157872</v>
      </c>
      <c r="U152" s="31">
        <f>D152*$R152</f>
        <v>20058631.199999999</v>
      </c>
      <c r="V152" s="31">
        <f>E152*$R152</f>
        <v>19932394.800000001</v>
      </c>
      <c r="W152" s="31">
        <f>F152*$R152</f>
        <v>17921320.800000001</v>
      </c>
      <c r="X152" s="31">
        <f>G152*$R152</f>
        <v>19851045.599999998</v>
      </c>
      <c r="Y152" s="31">
        <f>H152*$R152</f>
        <v>17927338.800000001</v>
      </c>
      <c r="Z152" s="31">
        <f t="shared" si="39"/>
        <v>18638595.599999998</v>
      </c>
      <c r="AA152" s="31">
        <f t="shared" si="40"/>
        <v>14815183.199999999</v>
      </c>
      <c r="AB152" s="31">
        <f t="shared" si="41"/>
        <v>16025155.199999999</v>
      </c>
      <c r="AC152" s="31">
        <f t="shared" si="42"/>
        <v>17184930</v>
      </c>
      <c r="AD152" s="31">
        <f t="shared" si="43"/>
        <v>18282188.399999999</v>
      </c>
      <c r="AE152" s="31">
        <f t="shared" si="44"/>
        <v>18434266.800000001</v>
      </c>
      <c r="AF152" s="31">
        <f t="shared" si="45"/>
        <v>19322382</v>
      </c>
      <c r="AG152" s="31">
        <f t="shared" si="46"/>
        <v>17000425.199999999</v>
      </c>
      <c r="AH152" s="31">
        <f t="shared" ref="AH152:AH156" si="51">Q152*R152</f>
        <v>17000425.199999999</v>
      </c>
      <c r="AI152" s="2">
        <v>9.9600000000000009</v>
      </c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x14ac:dyDescent="0.2">
      <c r="A153" s="20" t="s">
        <v>70</v>
      </c>
      <c r="B153" s="31">
        <f>SUM(B127:B131)</f>
        <v>529306</v>
      </c>
      <c r="C153" s="31">
        <f t="shared" ref="C153:P153" si="52">SUM(C127:C131)</f>
        <v>529306</v>
      </c>
      <c r="D153" s="31">
        <f t="shared" si="52"/>
        <v>494074</v>
      </c>
      <c r="E153" s="31">
        <f t="shared" si="52"/>
        <v>488148</v>
      </c>
      <c r="F153" s="31">
        <f t="shared" si="52"/>
        <v>510907</v>
      </c>
      <c r="G153" s="31">
        <f t="shared" si="52"/>
        <v>492731</v>
      </c>
      <c r="H153" s="31">
        <f t="shared" si="52"/>
        <v>560820</v>
      </c>
      <c r="I153" s="31">
        <f t="shared" si="52"/>
        <v>565726</v>
      </c>
      <c r="J153" s="31">
        <f t="shared" si="52"/>
        <v>569415</v>
      </c>
      <c r="K153" s="31">
        <f t="shared" si="52"/>
        <v>566426</v>
      </c>
      <c r="L153" s="31">
        <f t="shared" si="52"/>
        <v>562358</v>
      </c>
      <c r="M153" s="31">
        <f t="shared" si="52"/>
        <v>535607</v>
      </c>
      <c r="N153" s="31">
        <f t="shared" si="52"/>
        <v>515307</v>
      </c>
      <c r="O153" s="31">
        <f t="shared" si="52"/>
        <v>471359</v>
      </c>
      <c r="P153" s="31">
        <f t="shared" si="52"/>
        <v>474085</v>
      </c>
      <c r="Q153" s="31">
        <f>SUM(Q127:Q131)</f>
        <v>474085</v>
      </c>
      <c r="R153" s="32">
        <v>148.19999999999999</v>
      </c>
      <c r="S153" s="31">
        <f>B153*$R153</f>
        <v>78443149.199999988</v>
      </c>
      <c r="T153" s="31">
        <f>C153*$R153</f>
        <v>78443149.199999988</v>
      </c>
      <c r="U153" s="31">
        <f>D153*$R153</f>
        <v>73221766.799999997</v>
      </c>
      <c r="V153" s="31">
        <f>E153*$R153</f>
        <v>72343533.599999994</v>
      </c>
      <c r="W153" s="31">
        <f>F153*$R153</f>
        <v>75716417.399999991</v>
      </c>
      <c r="X153" s="31">
        <f>G153*$R153</f>
        <v>73022734.199999988</v>
      </c>
      <c r="Y153" s="31">
        <f>H153*$R153</f>
        <v>83113524</v>
      </c>
      <c r="Z153" s="31">
        <f t="shared" si="39"/>
        <v>83840593.199999988</v>
      </c>
      <c r="AA153" s="31">
        <f t="shared" si="40"/>
        <v>84387303</v>
      </c>
      <c r="AB153" s="31">
        <f t="shared" si="41"/>
        <v>83944333.199999988</v>
      </c>
      <c r="AC153" s="31">
        <f t="shared" si="42"/>
        <v>83341455.599999994</v>
      </c>
      <c r="AD153" s="31">
        <f t="shared" si="43"/>
        <v>79376957.399999991</v>
      </c>
      <c r="AE153" s="31">
        <f t="shared" si="44"/>
        <v>76368497.399999991</v>
      </c>
      <c r="AF153" s="31">
        <f t="shared" si="45"/>
        <v>69855403.799999997</v>
      </c>
      <c r="AG153" s="31">
        <f t="shared" si="46"/>
        <v>70259397</v>
      </c>
      <c r="AH153" s="31">
        <f t="shared" si="51"/>
        <v>70259397</v>
      </c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x14ac:dyDescent="0.2">
      <c r="A154" s="20" t="s">
        <v>76</v>
      </c>
      <c r="B154" s="31">
        <f>SUM(B132)</f>
        <v>224492</v>
      </c>
      <c r="C154" s="31">
        <f t="shared" ref="C154" si="53">SUM(C132)</f>
        <v>224492</v>
      </c>
      <c r="D154" s="31">
        <f t="shared" ref="D154:P154" si="54">SUM(D132)</f>
        <v>212657</v>
      </c>
      <c r="E154" s="31">
        <f t="shared" si="54"/>
        <v>234680</v>
      </c>
      <c r="F154" s="31">
        <f t="shared" si="54"/>
        <v>225620</v>
      </c>
      <c r="G154" s="31">
        <f t="shared" si="54"/>
        <v>254770</v>
      </c>
      <c r="H154" s="31">
        <f t="shared" si="54"/>
        <v>192617</v>
      </c>
      <c r="I154" s="31">
        <f t="shared" si="54"/>
        <v>195484</v>
      </c>
      <c r="J154" s="31">
        <f t="shared" si="54"/>
        <v>200413</v>
      </c>
      <c r="K154" s="31">
        <f t="shared" si="54"/>
        <v>186652</v>
      </c>
      <c r="L154" s="31">
        <f t="shared" si="54"/>
        <v>199859</v>
      </c>
      <c r="M154" s="31">
        <f t="shared" si="54"/>
        <v>191529</v>
      </c>
      <c r="N154" s="31">
        <f t="shared" si="54"/>
        <v>189962</v>
      </c>
      <c r="O154" s="31">
        <f t="shared" si="54"/>
        <v>196630</v>
      </c>
      <c r="P154" s="31">
        <f t="shared" si="54"/>
        <v>189384</v>
      </c>
      <c r="Q154" s="31">
        <f>SUM(Q132)</f>
        <v>189384</v>
      </c>
      <c r="R154" s="32">
        <v>10</v>
      </c>
      <c r="S154" s="31">
        <f>B154*$R154</f>
        <v>2244920</v>
      </c>
      <c r="T154" s="31">
        <f>C154*$R154</f>
        <v>2244920</v>
      </c>
      <c r="U154" s="31">
        <f>D154*$R154</f>
        <v>2126570</v>
      </c>
      <c r="V154" s="31">
        <f>E154*$R154</f>
        <v>2346800</v>
      </c>
      <c r="W154" s="31">
        <f>F154*$R154</f>
        <v>2256200</v>
      </c>
      <c r="X154" s="31">
        <f>G154*$R154</f>
        <v>2547700</v>
      </c>
      <c r="Y154" s="31">
        <f>H154*$R154</f>
        <v>1926170</v>
      </c>
      <c r="Z154" s="31">
        <f t="shared" si="39"/>
        <v>1954840</v>
      </c>
      <c r="AA154" s="31">
        <f t="shared" si="40"/>
        <v>2004130</v>
      </c>
      <c r="AB154" s="31">
        <f t="shared" si="41"/>
        <v>1866520</v>
      </c>
      <c r="AC154" s="31">
        <f t="shared" si="42"/>
        <v>1998590</v>
      </c>
      <c r="AD154" s="31">
        <f t="shared" si="43"/>
        <v>1915290</v>
      </c>
      <c r="AE154" s="31">
        <f t="shared" si="44"/>
        <v>1899620</v>
      </c>
      <c r="AF154" s="31">
        <f t="shared" si="45"/>
        <v>1966300</v>
      </c>
      <c r="AG154" s="31">
        <f t="shared" si="46"/>
        <v>1893840</v>
      </c>
      <c r="AH154" s="31">
        <f t="shared" si="51"/>
        <v>1893840</v>
      </c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x14ac:dyDescent="0.2">
      <c r="A155" s="20" t="s">
        <v>57</v>
      </c>
      <c r="B155" s="31">
        <f>SUM(B117:B118)</f>
        <v>27298</v>
      </c>
      <c r="C155" s="31">
        <f t="shared" ref="C155" si="55">SUM(C117:C118)</f>
        <v>27298</v>
      </c>
      <c r="D155" s="31">
        <f>SUM(D117:D118)</f>
        <v>32946</v>
      </c>
      <c r="E155" s="31">
        <f>SUM(E117:E118)</f>
        <v>27064</v>
      </c>
      <c r="F155" s="31">
        <f>SUM(F117:F118)</f>
        <v>26987</v>
      </c>
      <c r="G155" s="31">
        <f>SUM(G117:G118)</f>
        <v>26602</v>
      </c>
      <c r="H155" s="31">
        <f>SUM(H117:H118)</f>
        <v>28391</v>
      </c>
      <c r="I155" s="31">
        <f t="shared" ref="I155:P155" si="56">SUM(I117:I118)</f>
        <v>28051</v>
      </c>
      <c r="J155" s="31">
        <f t="shared" si="56"/>
        <v>25611</v>
      </c>
      <c r="K155" s="31">
        <f t="shared" si="56"/>
        <v>21976</v>
      </c>
      <c r="L155" s="31">
        <f t="shared" si="56"/>
        <v>29395</v>
      </c>
      <c r="M155" s="31">
        <f t="shared" si="56"/>
        <v>23980</v>
      </c>
      <c r="N155" s="31">
        <f t="shared" si="56"/>
        <v>70662</v>
      </c>
      <c r="O155" s="31">
        <f t="shared" si="56"/>
        <v>153570</v>
      </c>
      <c r="P155" s="31">
        <f t="shared" si="56"/>
        <v>167502</v>
      </c>
      <c r="Q155" s="31">
        <f>SUM(Q117:Q118)</f>
        <v>167502</v>
      </c>
      <c r="R155" s="32">
        <v>25</v>
      </c>
      <c r="S155" s="31">
        <f>B155*$R155</f>
        <v>682450</v>
      </c>
      <c r="T155" s="31">
        <f>C155*$R155</f>
        <v>682450</v>
      </c>
      <c r="U155" s="31">
        <f>D155*$R155</f>
        <v>823650</v>
      </c>
      <c r="V155" s="31">
        <f>E155*$R155</f>
        <v>676600</v>
      </c>
      <c r="W155" s="31">
        <f>F155*$R155</f>
        <v>674675</v>
      </c>
      <c r="X155" s="31">
        <f>G155*$R155</f>
        <v>665050</v>
      </c>
      <c r="Y155" s="31">
        <f>H155*$R155</f>
        <v>709775</v>
      </c>
      <c r="Z155" s="31">
        <f t="shared" si="39"/>
        <v>701275</v>
      </c>
      <c r="AA155" s="31">
        <f t="shared" si="40"/>
        <v>640275</v>
      </c>
      <c r="AB155" s="31">
        <f t="shared" si="41"/>
        <v>549400</v>
      </c>
      <c r="AC155" s="31">
        <f t="shared" si="42"/>
        <v>734875</v>
      </c>
      <c r="AD155" s="31">
        <f t="shared" si="43"/>
        <v>599500</v>
      </c>
      <c r="AE155" s="31">
        <f t="shared" si="44"/>
        <v>1766550</v>
      </c>
      <c r="AF155" s="31">
        <f t="shared" si="45"/>
        <v>3839250</v>
      </c>
      <c r="AG155" s="31">
        <f t="shared" si="46"/>
        <v>4187550</v>
      </c>
      <c r="AH155" s="31">
        <f t="shared" si="51"/>
        <v>4187550</v>
      </c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x14ac:dyDescent="0.2">
      <c r="A156" s="20" t="s">
        <v>39</v>
      </c>
      <c r="B156" s="31">
        <f>SUM(B98:B116)</f>
        <v>232122</v>
      </c>
      <c r="C156" s="31">
        <f t="shared" ref="C156:P156" si="57">SUM(C98:C116)</f>
        <v>232122</v>
      </c>
      <c r="D156" s="31">
        <f t="shared" si="57"/>
        <v>222616</v>
      </c>
      <c r="E156" s="31">
        <f t="shared" si="57"/>
        <v>152052</v>
      </c>
      <c r="F156" s="31">
        <f t="shared" si="57"/>
        <v>141940</v>
      </c>
      <c r="G156" s="31">
        <f t="shared" si="57"/>
        <v>127876</v>
      </c>
      <c r="H156" s="31">
        <f t="shared" si="57"/>
        <v>137273</v>
      </c>
      <c r="I156" s="31">
        <f t="shared" si="57"/>
        <v>133765</v>
      </c>
      <c r="J156" s="31">
        <f t="shared" si="57"/>
        <v>134618</v>
      </c>
      <c r="K156" s="31">
        <f t="shared" si="57"/>
        <v>148606</v>
      </c>
      <c r="L156" s="31">
        <f t="shared" si="57"/>
        <v>141614</v>
      </c>
      <c r="M156" s="31">
        <f t="shared" si="57"/>
        <v>162958</v>
      </c>
      <c r="N156" s="31">
        <f t="shared" si="57"/>
        <v>87240</v>
      </c>
      <c r="O156" s="31">
        <f t="shared" si="57"/>
        <v>82595</v>
      </c>
      <c r="P156" s="31">
        <f t="shared" si="57"/>
        <v>83510</v>
      </c>
      <c r="Q156" s="31">
        <f>SUM(Q98:Q116)</f>
        <v>83510</v>
      </c>
      <c r="R156" s="32">
        <v>80</v>
      </c>
      <c r="S156" s="31">
        <f>B156*$R156</f>
        <v>18569760</v>
      </c>
      <c r="T156" s="31">
        <f>C156*$R156</f>
        <v>18569760</v>
      </c>
      <c r="U156" s="31">
        <f>D156*$R156</f>
        <v>17809280</v>
      </c>
      <c r="V156" s="31">
        <f>E156*$R156</f>
        <v>12164160</v>
      </c>
      <c r="W156" s="31">
        <f>F156*$R156</f>
        <v>11355200</v>
      </c>
      <c r="X156" s="31">
        <f>G156*$R156</f>
        <v>10230080</v>
      </c>
      <c r="Y156" s="31">
        <f>H156*$R156</f>
        <v>10981840</v>
      </c>
      <c r="Z156" s="31">
        <f t="shared" si="39"/>
        <v>10701200</v>
      </c>
      <c r="AA156" s="31">
        <f t="shared" si="40"/>
        <v>10769440</v>
      </c>
      <c r="AB156" s="31">
        <f t="shared" si="41"/>
        <v>11888480</v>
      </c>
      <c r="AC156" s="31">
        <f t="shared" si="42"/>
        <v>11329120</v>
      </c>
      <c r="AD156" s="31">
        <f t="shared" si="43"/>
        <v>13036640</v>
      </c>
      <c r="AE156" s="31">
        <f t="shared" si="44"/>
        <v>6979200</v>
      </c>
      <c r="AF156" s="31">
        <f t="shared" si="45"/>
        <v>6607600</v>
      </c>
      <c r="AG156" s="31">
        <f t="shared" si="46"/>
        <v>6680800</v>
      </c>
      <c r="AH156" s="31">
        <f t="shared" si="51"/>
        <v>6680800</v>
      </c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9"/>
      <c r="S157" s="34"/>
      <c r="T157" s="34"/>
      <c r="U157" s="34"/>
      <c r="V157" s="34"/>
      <c r="W157" s="34"/>
      <c r="X157" s="20"/>
      <c r="Y157" s="20"/>
      <c r="Z157" s="20"/>
      <c r="AA157" s="20"/>
      <c r="AB157" s="20"/>
      <c r="AC157" s="20"/>
      <c r="AD157" s="31"/>
      <c r="AE157" s="31"/>
      <c r="AF157" s="33"/>
      <c r="AG157" s="33"/>
      <c r="AH157" s="33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x14ac:dyDescent="0.2">
      <c r="A158" s="20" t="s">
        <v>121</v>
      </c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35">
        <v>0.1</v>
      </c>
      <c r="S158" s="31">
        <f t="shared" ref="S158:U158" si="58">SUM(S149:S156)*0.1</f>
        <v>22891893.260000002</v>
      </c>
      <c r="T158" s="31">
        <f t="shared" si="58"/>
        <v>22891893.260000002</v>
      </c>
      <c r="U158" s="31">
        <f t="shared" si="58"/>
        <v>22344867.189999998</v>
      </c>
      <c r="V158" s="31">
        <f t="shared" ref="V158:X158" si="59">SUM(V149:V156)*0.1</f>
        <v>22146809.309999999</v>
      </c>
      <c r="W158" s="31">
        <f>SUM(W149:W156)*0.1</f>
        <v>22256728.620000001</v>
      </c>
      <c r="X158" s="31">
        <f t="shared" si="59"/>
        <v>21992290.879999999</v>
      </c>
      <c r="Y158" s="31">
        <f t="shared" ref="Y158:AG158" si="60">SUM(Y149:Y156)*0.1</f>
        <v>23219283.510000002</v>
      </c>
      <c r="Z158" s="31">
        <f t="shared" si="60"/>
        <v>22877663.359999999</v>
      </c>
      <c r="AA158" s="31">
        <f t="shared" si="60"/>
        <v>23024971.989999998</v>
      </c>
      <c r="AB158" s="31">
        <f t="shared" si="60"/>
        <v>23339999.859999999</v>
      </c>
      <c r="AC158" s="31">
        <f t="shared" si="60"/>
        <v>23260509</v>
      </c>
      <c r="AD158" s="31">
        <f t="shared" si="60"/>
        <v>23017732.730000004</v>
      </c>
      <c r="AE158" s="31">
        <f t="shared" si="60"/>
        <v>22359268.719999999</v>
      </c>
      <c r="AF158" s="31">
        <f t="shared" si="60"/>
        <v>21711340.800000001</v>
      </c>
      <c r="AG158" s="31">
        <f t="shared" si="60"/>
        <v>22030851.579999998</v>
      </c>
      <c r="AH158" s="31">
        <f t="shared" ref="AH158" si="61">SUM(AH149:AH156)*0.1</f>
        <v>22030851.579999998</v>
      </c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x14ac:dyDescent="0.2">
      <c r="A159" s="4" t="s">
        <v>122</v>
      </c>
      <c r="B159" s="4"/>
      <c r="C159" s="4"/>
      <c r="D159" s="4"/>
      <c r="E159" s="4"/>
      <c r="F159" s="4"/>
      <c r="G159" s="4"/>
      <c r="H159" s="4"/>
      <c r="I159" s="20"/>
      <c r="J159" s="20"/>
      <c r="K159" s="20"/>
      <c r="L159" s="20"/>
      <c r="M159" s="20"/>
      <c r="N159" s="20"/>
      <c r="O159" s="20"/>
      <c r="P159" s="20"/>
      <c r="Q159" s="20"/>
      <c r="R159" s="29"/>
      <c r="S159" s="31">
        <f t="shared" ref="S159:V159" si="62">SUM(S149:S158)</f>
        <v>251810825.85999998</v>
      </c>
      <c r="T159" s="31">
        <f t="shared" si="62"/>
        <v>251810825.85999998</v>
      </c>
      <c r="U159" s="31">
        <f t="shared" si="62"/>
        <v>245793539.08999997</v>
      </c>
      <c r="V159" s="31">
        <f t="shared" si="62"/>
        <v>243614902.40999997</v>
      </c>
      <c r="W159" s="31">
        <f>SUM(W149:W158)</f>
        <v>244824014.81999999</v>
      </c>
      <c r="X159" s="31">
        <f>SUM(X149:X158)</f>
        <v>241915199.67999998</v>
      </c>
      <c r="Y159" s="31">
        <f t="shared" ref="Y159:AG159" si="63">SUM(Y149:Y158)</f>
        <v>255412118.60999998</v>
      </c>
      <c r="Z159" s="31">
        <f t="shared" si="63"/>
        <v>251654296.95999998</v>
      </c>
      <c r="AA159" s="31">
        <f t="shared" si="63"/>
        <v>253274691.88999999</v>
      </c>
      <c r="AB159" s="31">
        <f t="shared" si="63"/>
        <v>256739998.45999998</v>
      </c>
      <c r="AC159" s="31">
        <f t="shared" si="63"/>
        <v>255865598.99999997</v>
      </c>
      <c r="AD159" s="31">
        <f t="shared" si="63"/>
        <v>253195060.03000003</v>
      </c>
      <c r="AE159" s="31">
        <f t="shared" si="63"/>
        <v>245951955.91999999</v>
      </c>
      <c r="AF159" s="31">
        <f t="shared" si="63"/>
        <v>238824748.80000001</v>
      </c>
      <c r="AG159" s="31">
        <f t="shared" si="63"/>
        <v>242339367.38</v>
      </c>
      <c r="AH159" s="31">
        <f t="shared" ref="AH159" si="64">SUM(AH149:AH158)</f>
        <v>242339367.38</v>
      </c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x14ac:dyDescent="0.2">
      <c r="A160" s="4" t="s">
        <v>123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20"/>
      <c r="P160" s="20"/>
      <c r="Q160" s="20"/>
      <c r="R160" s="36"/>
      <c r="S160" s="37">
        <f t="shared" ref="S160:AH160" si="65">S159*$AI$71*3.6/1000000</f>
        <v>9028.9289720361594</v>
      </c>
      <c r="T160" s="37">
        <f t="shared" si="65"/>
        <v>9028.9289720361594</v>
      </c>
      <c r="U160" s="37">
        <f t="shared" si="65"/>
        <v>8813.1731376110401</v>
      </c>
      <c r="V160" s="37">
        <f t="shared" si="65"/>
        <v>8735.0559408129593</v>
      </c>
      <c r="W160" s="37">
        <f t="shared" si="65"/>
        <v>8778.4098753859216</v>
      </c>
      <c r="X160" s="37">
        <f t="shared" si="65"/>
        <v>8674.11139972608</v>
      </c>
      <c r="Y160" s="37">
        <f t="shared" si="65"/>
        <v>9158.0569248801585</v>
      </c>
      <c r="Z160" s="37">
        <f t="shared" si="65"/>
        <v>9023.3164717977597</v>
      </c>
      <c r="AA160" s="37">
        <f t="shared" si="65"/>
        <v>9081.4173524078415</v>
      </c>
      <c r="AB160" s="37">
        <f t="shared" si="65"/>
        <v>9205.6693847817605</v>
      </c>
      <c r="AC160" s="37">
        <f t="shared" si="65"/>
        <v>9174.3169177439995</v>
      </c>
      <c r="AD160" s="37">
        <f t="shared" si="65"/>
        <v>9078.5620724356831</v>
      </c>
      <c r="AE160" s="37">
        <f t="shared" si="65"/>
        <v>8818.8533314675205</v>
      </c>
      <c r="AF160" s="37">
        <f t="shared" si="65"/>
        <v>8563.3001929728016</v>
      </c>
      <c r="AG160" s="37">
        <f t="shared" si="65"/>
        <v>8689.3203567772816</v>
      </c>
      <c r="AH160" s="37">
        <f t="shared" si="65"/>
        <v>8689.3203567772816</v>
      </c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7" x14ac:dyDescent="0.2">
      <c r="A161" s="7" t="s">
        <v>124</v>
      </c>
      <c r="B161" s="7"/>
      <c r="C161" s="7"/>
      <c r="D161" s="7"/>
      <c r="E161" s="7"/>
      <c r="F161" s="7"/>
      <c r="G161" s="2"/>
      <c r="H161" s="2"/>
      <c r="I161" s="2"/>
      <c r="J161" s="2"/>
      <c r="K161" s="2"/>
      <c r="L161" s="2"/>
      <c r="M161" s="2"/>
      <c r="N161" s="2"/>
      <c r="O161" s="2"/>
      <c r="P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3" spans="1:47" x14ac:dyDescent="0.2">
      <c r="A163" s="8" t="s">
        <v>142</v>
      </c>
      <c r="B163" s="8"/>
      <c r="C163" s="8"/>
      <c r="D163" s="8"/>
      <c r="E163" s="8"/>
      <c r="F163" s="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47" ht="15" x14ac:dyDescent="0.25">
      <c r="B164" s="22">
        <v>2020</v>
      </c>
      <c r="C164" s="22">
        <v>2019</v>
      </c>
      <c r="D164" s="22">
        <v>2018</v>
      </c>
      <c r="E164" s="22">
        <v>2017</v>
      </c>
      <c r="F164" s="22">
        <v>2016</v>
      </c>
      <c r="G164" s="22">
        <v>2015</v>
      </c>
      <c r="H164" s="22">
        <v>2014</v>
      </c>
      <c r="I164" s="22">
        <v>2013</v>
      </c>
      <c r="J164" s="22">
        <v>2012</v>
      </c>
      <c r="K164" s="22">
        <v>2011</v>
      </c>
      <c r="L164" s="22">
        <v>2010</v>
      </c>
      <c r="M164" s="21">
        <v>2009</v>
      </c>
      <c r="N164" s="21">
        <v>2008</v>
      </c>
      <c r="O164" s="3">
        <v>2007</v>
      </c>
      <c r="P164" s="3">
        <v>2006</v>
      </c>
      <c r="Q164" s="3">
        <v>1990</v>
      </c>
    </row>
    <row r="165" spans="1:47" x14ac:dyDescent="0.2">
      <c r="A165" s="7" t="s">
        <v>127</v>
      </c>
      <c r="B165" s="38">
        <f t="shared" ref="B165:P165" si="66">S79/S160%</f>
        <v>19.514108069888842</v>
      </c>
      <c r="C165" s="38">
        <f t="shared" si="66"/>
        <v>19.514108069888842</v>
      </c>
      <c r="D165" s="38">
        <f t="shared" si="66"/>
        <v>19.104097391594301</v>
      </c>
      <c r="E165" s="38">
        <f t="shared" si="66"/>
        <v>18.68813219126417</v>
      </c>
      <c r="F165" s="38">
        <f t="shared" si="66"/>
        <v>19.077370994156457</v>
      </c>
      <c r="G165" s="38">
        <f t="shared" si="66"/>
        <v>18.972484916496345</v>
      </c>
      <c r="H165" s="38">
        <f t="shared" si="66"/>
        <v>18.647243779659597</v>
      </c>
      <c r="I165" s="38">
        <f t="shared" si="66"/>
        <v>19.07182325109622</v>
      </c>
      <c r="J165" s="38">
        <f t="shared" si="66"/>
        <v>18.821781029232859</v>
      </c>
      <c r="K165" s="38">
        <f t="shared" si="66"/>
        <v>18.95451883691657</v>
      </c>
      <c r="L165" s="38">
        <f t="shared" si="66"/>
        <v>18.859980235170266</v>
      </c>
      <c r="M165" s="38">
        <f t="shared" si="66"/>
        <v>18.593788277078492</v>
      </c>
      <c r="N165" s="38">
        <f t="shared" si="66"/>
        <v>18.584754680653081</v>
      </c>
      <c r="O165" s="38">
        <f t="shared" si="66"/>
        <v>18.648903618149642</v>
      </c>
      <c r="P165" s="38">
        <f t="shared" si="66"/>
        <v>18.633185081808808</v>
      </c>
      <c r="Q165" s="38">
        <f>AH79/AH160%</f>
        <v>18.633185081808808</v>
      </c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7" spans="1:47" x14ac:dyDescent="0.2">
      <c r="A167" s="8" t="s">
        <v>132</v>
      </c>
      <c r="B167" s="8"/>
      <c r="C167" s="8"/>
      <c r="D167" s="8"/>
      <c r="E167" s="8"/>
      <c r="F167" s="8"/>
      <c r="G167" s="2"/>
      <c r="H167" s="2"/>
      <c r="I167" s="2"/>
      <c r="J167" s="2"/>
      <c r="K167" s="2"/>
      <c r="L167" s="2"/>
      <c r="M167" s="9"/>
    </row>
    <row r="168" spans="1:47" ht="15" x14ac:dyDescent="0.25">
      <c r="B168" s="16">
        <v>2020</v>
      </c>
      <c r="C168" s="16">
        <v>2019</v>
      </c>
      <c r="D168" s="16">
        <v>2018</v>
      </c>
      <c r="E168" s="16">
        <v>2017</v>
      </c>
      <c r="F168" s="16">
        <v>2016</v>
      </c>
      <c r="G168" s="10">
        <v>2015</v>
      </c>
      <c r="H168" s="10">
        <v>2014</v>
      </c>
      <c r="I168" s="10">
        <v>2013</v>
      </c>
      <c r="J168" s="10">
        <v>2012</v>
      </c>
      <c r="K168" s="10">
        <v>2011</v>
      </c>
      <c r="L168" s="10">
        <v>2010</v>
      </c>
      <c r="M168" s="21">
        <v>2009</v>
      </c>
      <c r="N168" s="21">
        <v>2008</v>
      </c>
      <c r="O168" s="3">
        <v>2007</v>
      </c>
      <c r="P168" s="3">
        <v>2006</v>
      </c>
      <c r="Q168" s="3">
        <v>1990</v>
      </c>
    </row>
    <row r="169" spans="1:47" x14ac:dyDescent="0.2">
      <c r="A169" s="7" t="s">
        <v>2</v>
      </c>
      <c r="B169" s="52">
        <v>11505.76</v>
      </c>
      <c r="C169" s="52">
        <v>11835.5</v>
      </c>
      <c r="D169" s="52">
        <v>12587.45</v>
      </c>
      <c r="E169" s="24">
        <v>12451.08</v>
      </c>
      <c r="F169" s="24">
        <v>13601.89</v>
      </c>
      <c r="G169" s="24">
        <v>13669.3</v>
      </c>
      <c r="H169" s="24">
        <v>13250.01</v>
      </c>
      <c r="I169" s="24">
        <v>13933.81</v>
      </c>
      <c r="J169" s="24">
        <v>14227.8</v>
      </c>
      <c r="K169" s="24">
        <v>14609.47</v>
      </c>
      <c r="L169" s="24">
        <v>14983.71</v>
      </c>
      <c r="M169" s="24">
        <v>14854.52</v>
      </c>
      <c r="N169" s="24">
        <v>14141.6</v>
      </c>
      <c r="O169" s="24">
        <v>12899.03</v>
      </c>
      <c r="P169" s="24">
        <v>13437</v>
      </c>
      <c r="Q169" s="58">
        <v>11936.91</v>
      </c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3" spans="1:47" ht="15" x14ac:dyDescent="0.25">
      <c r="A173" s="4" t="s">
        <v>143</v>
      </c>
      <c r="B173" s="21">
        <v>2020</v>
      </c>
      <c r="C173" s="21">
        <v>2019</v>
      </c>
      <c r="D173" s="21">
        <v>2018</v>
      </c>
      <c r="E173" s="21">
        <v>2017</v>
      </c>
      <c r="F173" s="21">
        <v>2016</v>
      </c>
      <c r="G173" s="10">
        <v>2015</v>
      </c>
      <c r="H173" s="10">
        <v>2014</v>
      </c>
      <c r="I173" s="10">
        <v>2013</v>
      </c>
      <c r="J173" s="10">
        <v>2012</v>
      </c>
      <c r="K173" s="10">
        <v>2011</v>
      </c>
      <c r="L173" s="10">
        <v>2010</v>
      </c>
      <c r="M173" s="10">
        <v>2009</v>
      </c>
      <c r="N173" s="10">
        <v>2008</v>
      </c>
      <c r="O173" s="10">
        <v>2007</v>
      </c>
      <c r="P173" s="10">
        <v>2006</v>
      </c>
      <c r="Q173" s="10" t="s">
        <v>147</v>
      </c>
    </row>
    <row r="174" spans="1:47" x14ac:dyDescent="0.2">
      <c r="A174" s="11" t="s">
        <v>21</v>
      </c>
      <c r="B174" s="53">
        <v>1988926.3399999996</v>
      </c>
      <c r="C174" s="53">
        <v>1988926.3399999996</v>
      </c>
      <c r="D174" s="53">
        <v>1988926.3399999996</v>
      </c>
      <c r="E174" s="53">
        <v>1988926.3399999996</v>
      </c>
      <c r="F174" s="12">
        <v>1988926.3399999996</v>
      </c>
      <c r="G174" s="12">
        <v>1988926.3399999996</v>
      </c>
      <c r="H174" s="12">
        <v>1988926.3399999996</v>
      </c>
      <c r="I174" s="12">
        <v>1988926.3399999996</v>
      </c>
      <c r="J174" s="12">
        <v>1988926.3399999996</v>
      </c>
      <c r="K174" s="12">
        <v>1988926.3399999996</v>
      </c>
      <c r="L174" s="12">
        <v>1988926.3399999996</v>
      </c>
      <c r="M174" s="12"/>
      <c r="N174" s="12"/>
      <c r="O174" s="12"/>
      <c r="P174" s="12"/>
      <c r="Q174" s="59">
        <v>1988926.34</v>
      </c>
    </row>
    <row r="175" spans="1:47" x14ac:dyDescent="0.2">
      <c r="A175" s="17" t="s">
        <v>9</v>
      </c>
      <c r="B175" s="54">
        <v>356595.6</v>
      </c>
      <c r="C175" s="54">
        <v>356595.6</v>
      </c>
      <c r="D175" s="54">
        <v>356595.6</v>
      </c>
      <c r="E175" s="54">
        <v>356595.6</v>
      </c>
      <c r="F175" s="14">
        <v>356595.6</v>
      </c>
      <c r="G175" s="14">
        <v>356595.6</v>
      </c>
      <c r="H175" s="14">
        <v>356595.6</v>
      </c>
      <c r="I175" s="14">
        <v>356595.6</v>
      </c>
      <c r="J175" s="14">
        <v>356595.6</v>
      </c>
      <c r="K175" s="14">
        <v>356595.6</v>
      </c>
      <c r="L175" s="14">
        <v>356595.6</v>
      </c>
      <c r="M175" s="14"/>
      <c r="N175" s="14"/>
      <c r="O175" s="14"/>
      <c r="P175" s="14"/>
      <c r="Q175" s="14">
        <v>356595.6</v>
      </c>
    </row>
    <row r="176" spans="1:47" x14ac:dyDescent="0.2">
      <c r="A176" s="17" t="s">
        <v>10</v>
      </c>
      <c r="B176" s="55">
        <v>35294.79</v>
      </c>
      <c r="C176" s="55">
        <v>35294.79</v>
      </c>
      <c r="D176" s="55">
        <v>35294.79</v>
      </c>
      <c r="E176" s="55">
        <v>35294.79</v>
      </c>
      <c r="F176" s="13">
        <v>35294.79</v>
      </c>
      <c r="G176" s="13">
        <v>35294.79</v>
      </c>
      <c r="H176" s="13">
        <v>35294.79</v>
      </c>
      <c r="I176" s="13">
        <v>35294.79</v>
      </c>
      <c r="J176" s="13">
        <v>35294.79</v>
      </c>
      <c r="K176" s="13">
        <v>35294.79</v>
      </c>
      <c r="L176" s="13">
        <v>35294.79</v>
      </c>
      <c r="M176" s="13"/>
      <c r="N176" s="13"/>
      <c r="O176" s="13"/>
      <c r="P176" s="13"/>
      <c r="Q176" s="60">
        <v>35294.79</v>
      </c>
    </row>
    <row r="177" spans="1:17" x14ac:dyDescent="0.2">
      <c r="A177" s="17" t="s">
        <v>11</v>
      </c>
      <c r="B177" s="55">
        <v>23659.27</v>
      </c>
      <c r="C177" s="55">
        <v>23659.27</v>
      </c>
      <c r="D177" s="55">
        <v>23659.27</v>
      </c>
      <c r="E177" s="55">
        <v>23659.27</v>
      </c>
      <c r="F177" s="13">
        <v>23659.27</v>
      </c>
      <c r="G177" s="13">
        <v>23659.27</v>
      </c>
      <c r="H177" s="13">
        <v>23659.27</v>
      </c>
      <c r="I177" s="13">
        <v>23659.27</v>
      </c>
      <c r="J177" s="13">
        <v>23659.27</v>
      </c>
      <c r="K177" s="13">
        <v>23659.27</v>
      </c>
      <c r="L177" s="13">
        <v>23659.27</v>
      </c>
      <c r="M177" s="13"/>
      <c r="N177" s="13"/>
      <c r="O177" s="13"/>
      <c r="P177" s="13"/>
      <c r="Q177" s="60">
        <v>23659.27</v>
      </c>
    </row>
    <row r="178" spans="1:17" x14ac:dyDescent="0.2">
      <c r="A178" s="17" t="s">
        <v>12</v>
      </c>
      <c r="B178" s="55">
        <v>43663.719999999994</v>
      </c>
      <c r="C178" s="55">
        <v>43663.719999999994</v>
      </c>
      <c r="D178" s="55">
        <v>43663.719999999994</v>
      </c>
      <c r="E178" s="55">
        <v>43663.719999999994</v>
      </c>
      <c r="F178" s="13">
        <v>43663.719999999994</v>
      </c>
      <c r="G178" s="13">
        <v>43663.719999999994</v>
      </c>
      <c r="H178" s="13">
        <v>43663.719999999994</v>
      </c>
      <c r="I178" s="13">
        <v>43663.719999999994</v>
      </c>
      <c r="J178" s="13">
        <v>43663.719999999994</v>
      </c>
      <c r="K178" s="13">
        <v>43663.719999999994</v>
      </c>
      <c r="L178" s="13">
        <v>43663.719999999994</v>
      </c>
      <c r="M178" s="13"/>
      <c r="N178" s="13"/>
      <c r="O178" s="13"/>
      <c r="P178" s="13"/>
      <c r="Q178" s="60">
        <v>43663.719999999994</v>
      </c>
    </row>
    <row r="179" spans="1:17" x14ac:dyDescent="0.2">
      <c r="A179" s="17" t="s">
        <v>13</v>
      </c>
      <c r="B179" s="55">
        <v>38272.379999999997</v>
      </c>
      <c r="C179" s="55">
        <v>38272.379999999997</v>
      </c>
      <c r="D179" s="55">
        <v>38272.379999999997</v>
      </c>
      <c r="E179" s="55">
        <v>38272.379999999997</v>
      </c>
      <c r="F179" s="13">
        <v>38272.379999999997</v>
      </c>
      <c r="G179" s="13">
        <v>38272.379999999997</v>
      </c>
      <c r="H179" s="13">
        <v>38272.379999999997</v>
      </c>
      <c r="I179" s="13">
        <v>38272.379999999997</v>
      </c>
      <c r="J179" s="13">
        <v>38272.379999999997</v>
      </c>
      <c r="K179" s="13">
        <v>38272.379999999997</v>
      </c>
      <c r="L179" s="13">
        <v>38272.379999999997</v>
      </c>
      <c r="M179" s="13"/>
      <c r="N179" s="13"/>
      <c r="O179" s="13"/>
      <c r="P179" s="13"/>
      <c r="Q179" s="60">
        <v>38272.379999999997</v>
      </c>
    </row>
    <row r="180" spans="1:17" x14ac:dyDescent="0.2">
      <c r="A180" s="17" t="s">
        <v>14</v>
      </c>
      <c r="B180" s="55">
        <v>1127.6300000000001</v>
      </c>
      <c r="C180" s="55">
        <v>1127.6300000000001</v>
      </c>
      <c r="D180" s="55">
        <v>1127.6300000000001</v>
      </c>
      <c r="E180" s="55">
        <v>1127.6300000000001</v>
      </c>
      <c r="F180" s="13">
        <v>1127.6300000000001</v>
      </c>
      <c r="G180" s="13">
        <v>1127.6300000000001</v>
      </c>
      <c r="H180" s="13">
        <v>1127.6300000000001</v>
      </c>
      <c r="I180" s="13">
        <v>1127.6300000000001</v>
      </c>
      <c r="J180" s="13">
        <v>1127.6300000000001</v>
      </c>
      <c r="K180" s="13">
        <v>1127.6300000000001</v>
      </c>
      <c r="L180" s="13">
        <v>1127.6300000000001</v>
      </c>
      <c r="M180" s="13"/>
      <c r="N180" s="13"/>
      <c r="O180" s="13"/>
      <c r="P180" s="13"/>
      <c r="Q180" s="60">
        <v>1127.6300000000001</v>
      </c>
    </row>
    <row r="181" spans="1:17" x14ac:dyDescent="0.2">
      <c r="A181" s="17" t="s">
        <v>15</v>
      </c>
      <c r="B181" s="55">
        <v>31625.190000000002</v>
      </c>
      <c r="C181" s="55">
        <v>31625.190000000002</v>
      </c>
      <c r="D181" s="55">
        <v>31625.190000000002</v>
      </c>
      <c r="E181" s="55">
        <v>31625.190000000002</v>
      </c>
      <c r="F181" s="13">
        <v>31625.190000000002</v>
      </c>
      <c r="G181" s="13">
        <v>31625.190000000002</v>
      </c>
      <c r="H181" s="13">
        <v>31625.190000000002</v>
      </c>
      <c r="I181" s="13">
        <v>31625.190000000002</v>
      </c>
      <c r="J181" s="13">
        <v>31625.190000000002</v>
      </c>
      <c r="K181" s="13">
        <v>31625.190000000002</v>
      </c>
      <c r="L181" s="13">
        <v>31625.190000000002</v>
      </c>
      <c r="M181" s="13"/>
      <c r="N181" s="13"/>
      <c r="O181" s="13"/>
      <c r="P181" s="13"/>
      <c r="Q181" s="60">
        <v>31625.190000000002</v>
      </c>
    </row>
    <row r="182" spans="1:17" x14ac:dyDescent="0.2">
      <c r="A182" s="17" t="s">
        <v>16</v>
      </c>
      <c r="B182" s="55">
        <v>25002.959999999999</v>
      </c>
      <c r="C182" s="55">
        <v>25002.959999999999</v>
      </c>
      <c r="D182" s="55">
        <v>25002.959999999999</v>
      </c>
      <c r="E182" s="55">
        <v>25002.959999999999</v>
      </c>
      <c r="F182" s="13">
        <v>25002.959999999999</v>
      </c>
      <c r="G182" s="13">
        <v>25002.959999999999</v>
      </c>
      <c r="H182" s="13">
        <v>25002.959999999999</v>
      </c>
      <c r="I182" s="13">
        <v>25002.959999999999</v>
      </c>
      <c r="J182" s="13">
        <v>25002.959999999999</v>
      </c>
      <c r="K182" s="13">
        <v>25002.959999999999</v>
      </c>
      <c r="L182" s="13">
        <v>25002.959999999999</v>
      </c>
      <c r="M182" s="13"/>
      <c r="N182" s="13"/>
      <c r="O182" s="13"/>
      <c r="P182" s="13"/>
      <c r="Q182" s="60">
        <v>25002.959999999999</v>
      </c>
    </row>
    <row r="183" spans="1:17" x14ac:dyDescent="0.2">
      <c r="A183" s="17" t="s">
        <v>17</v>
      </c>
      <c r="B183" s="55">
        <v>28943.1</v>
      </c>
      <c r="C183" s="55">
        <v>28943.1</v>
      </c>
      <c r="D183" s="55">
        <v>28943.1</v>
      </c>
      <c r="E183" s="55">
        <v>28943.1</v>
      </c>
      <c r="F183" s="13">
        <v>28943.1</v>
      </c>
      <c r="G183" s="13">
        <v>28943.1</v>
      </c>
      <c r="H183" s="13">
        <v>28943.1</v>
      </c>
      <c r="I183" s="13">
        <v>28943.1</v>
      </c>
      <c r="J183" s="13">
        <v>28943.1</v>
      </c>
      <c r="K183" s="13">
        <v>28943.1</v>
      </c>
      <c r="L183" s="13">
        <v>28943.1</v>
      </c>
      <c r="M183" s="13"/>
      <c r="N183" s="13"/>
      <c r="O183" s="13"/>
      <c r="P183" s="13"/>
      <c r="Q183" s="60">
        <v>28943.1</v>
      </c>
    </row>
    <row r="184" spans="1:17" x14ac:dyDescent="0.2">
      <c r="A184" s="17" t="s">
        <v>18</v>
      </c>
      <c r="B184" s="54">
        <v>40673.919999999991</v>
      </c>
      <c r="C184" s="54">
        <v>40673.919999999991</v>
      </c>
      <c r="D184" s="54">
        <v>40673.919999999991</v>
      </c>
      <c r="E184" s="54">
        <v>40673.919999999991</v>
      </c>
      <c r="F184" s="14">
        <v>40673.919999999991</v>
      </c>
      <c r="G184" s="14">
        <v>40673.919999999991</v>
      </c>
      <c r="H184" s="14">
        <v>40673.919999999991</v>
      </c>
      <c r="I184" s="14">
        <v>40673.919999999991</v>
      </c>
      <c r="J184" s="14">
        <v>40673.919999999991</v>
      </c>
      <c r="K184" s="14">
        <v>40673.919999999991</v>
      </c>
      <c r="L184" s="14">
        <v>40673.919999999991</v>
      </c>
      <c r="M184" s="14"/>
      <c r="N184" s="14"/>
      <c r="O184" s="14"/>
      <c r="P184" s="14"/>
      <c r="Q184" s="14">
        <v>40673.919999999991</v>
      </c>
    </row>
    <row r="185" spans="1:17" x14ac:dyDescent="0.2">
      <c r="A185" s="17" t="s">
        <v>19</v>
      </c>
      <c r="B185" s="54">
        <v>36359.619999999995</v>
      </c>
      <c r="C185" s="54">
        <v>36359.619999999995</v>
      </c>
      <c r="D185" s="54">
        <v>36359.619999999995</v>
      </c>
      <c r="E185" s="54">
        <v>36359.619999999995</v>
      </c>
      <c r="F185" s="14">
        <v>36359.619999999995</v>
      </c>
      <c r="G185" s="14">
        <v>36359.619999999995</v>
      </c>
      <c r="H185" s="14">
        <v>36359.619999999995</v>
      </c>
      <c r="I185" s="14">
        <v>36359.619999999995</v>
      </c>
      <c r="J185" s="14">
        <v>36359.619999999995</v>
      </c>
      <c r="K185" s="14">
        <v>36359.619999999995</v>
      </c>
      <c r="L185" s="14">
        <v>36359.619999999995</v>
      </c>
      <c r="M185" s="14"/>
      <c r="N185" s="14"/>
      <c r="O185" s="14"/>
      <c r="P185" s="14"/>
      <c r="Q185" s="14">
        <v>36359.619999999995</v>
      </c>
    </row>
    <row r="186" spans="1:17" x14ac:dyDescent="0.2">
      <c r="A186" s="17" t="s">
        <v>20</v>
      </c>
      <c r="B186" s="54">
        <v>51973.01999999999</v>
      </c>
      <c r="C186" s="54">
        <v>51973.01999999999</v>
      </c>
      <c r="D186" s="54">
        <v>51973.01999999999</v>
      </c>
      <c r="E186" s="54">
        <v>51973.01999999999</v>
      </c>
      <c r="F186" s="14">
        <v>51973.01999999999</v>
      </c>
      <c r="G186" s="14">
        <v>51973.01999999999</v>
      </c>
      <c r="H186" s="14">
        <v>51973.01999999999</v>
      </c>
      <c r="I186" s="14">
        <v>51973.01999999999</v>
      </c>
      <c r="J186" s="14">
        <v>51973.01999999999</v>
      </c>
      <c r="K186" s="14">
        <v>51973.01999999999</v>
      </c>
      <c r="L186" s="14">
        <v>51973.01999999999</v>
      </c>
      <c r="M186" s="14"/>
      <c r="N186" s="14"/>
      <c r="O186" s="14"/>
      <c r="P186" s="14"/>
      <c r="Q186" s="14">
        <v>51973.01999999999</v>
      </c>
    </row>
    <row r="187" spans="1:17" x14ac:dyDescent="0.2">
      <c r="A187" s="5"/>
      <c r="B187" s="56" t="s">
        <v>144</v>
      </c>
      <c r="C187" s="5"/>
      <c r="D187" s="5"/>
      <c r="E187" s="5"/>
      <c r="F187" s="5"/>
      <c r="G187" s="5"/>
      <c r="H187" s="5"/>
      <c r="I187" s="2"/>
      <c r="J187" s="2"/>
      <c r="K187" s="2"/>
      <c r="L187" s="2"/>
    </row>
    <row r="188" spans="1:17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7" x14ac:dyDescent="0.2">
      <c r="A189" s="6" t="s">
        <v>7</v>
      </c>
      <c r="B189" s="6"/>
      <c r="C189" s="6"/>
      <c r="D189" s="6"/>
      <c r="E189" s="6"/>
      <c r="F189" s="6"/>
      <c r="G189" s="6"/>
      <c r="H189" s="6"/>
      <c r="I189" s="2"/>
      <c r="J189" s="2"/>
      <c r="K189" s="2"/>
      <c r="L189" s="2"/>
    </row>
    <row r="190" spans="1:17" x14ac:dyDescent="0.2">
      <c r="A190" s="3" t="s">
        <v>2</v>
      </c>
      <c r="B190" s="3" t="s">
        <v>131</v>
      </c>
      <c r="C190" s="3" t="s">
        <v>130</v>
      </c>
      <c r="D190" s="3" t="s">
        <v>23</v>
      </c>
      <c r="E190" s="3" t="s">
        <v>22</v>
      </c>
      <c r="F190" s="4" t="s">
        <v>8</v>
      </c>
      <c r="G190" s="4" t="s">
        <v>5</v>
      </c>
      <c r="H190" s="4" t="s">
        <v>6</v>
      </c>
      <c r="I190" s="15" t="s">
        <v>4</v>
      </c>
      <c r="J190" s="15" t="s">
        <v>3</v>
      </c>
      <c r="K190" s="15" t="s">
        <v>1</v>
      </c>
      <c r="L190" s="15" t="s">
        <v>0</v>
      </c>
      <c r="M190" s="15"/>
      <c r="N190" s="15"/>
      <c r="O190" s="15"/>
      <c r="P190" s="15"/>
      <c r="Q190" s="61" t="s">
        <v>148</v>
      </c>
    </row>
    <row r="191" spans="1:17" x14ac:dyDescent="0.2">
      <c r="A191" s="17" t="s">
        <v>9</v>
      </c>
      <c r="B191" s="39">
        <f t="shared" ref="B191:C191" si="67">B169*B165%</f>
        <v>2245.2464406620425</v>
      </c>
      <c r="C191" s="40">
        <f t="shared" si="67"/>
        <v>2309.5922606116937</v>
      </c>
      <c r="D191" s="40">
        <f>D169*D165%</f>
        <v>2404.718707118237</v>
      </c>
      <c r="E191" s="40">
        <f t="shared" ref="E191:L191" si="68">E169*E165%</f>
        <v>2326.8742896400549</v>
      </c>
      <c r="F191" s="40">
        <f t="shared" si="68"/>
        <v>2594.8830175170674</v>
      </c>
      <c r="G191" s="40">
        <f t="shared" si="68"/>
        <v>2593.4058806906351</v>
      </c>
      <c r="H191" s="40">
        <f t="shared" si="68"/>
        <v>2470.7616655292745</v>
      </c>
      <c r="I191" s="40">
        <f t="shared" si="68"/>
        <v>2657.4316153435702</v>
      </c>
      <c r="J191" s="40">
        <f t="shared" si="68"/>
        <v>2677.9253612771927</v>
      </c>
      <c r="K191" s="40">
        <f t="shared" si="68"/>
        <v>2769.154743123675</v>
      </c>
      <c r="L191" s="40">
        <f t="shared" si="68"/>
        <v>2825.9247444952302</v>
      </c>
      <c r="M191" s="40"/>
      <c r="N191" s="40"/>
      <c r="O191" s="40"/>
      <c r="P191" s="40"/>
      <c r="Q191" s="62">
        <f>Q169*Q165%</f>
        <v>2224.226533348944</v>
      </c>
    </row>
    <row r="192" spans="1:17" x14ac:dyDescent="0.2">
      <c r="A192" s="17" t="s">
        <v>10</v>
      </c>
      <c r="B192" s="39">
        <f>B176/$B$175*$B$191</f>
        <v>222.22792883987984</v>
      </c>
      <c r="C192" s="40">
        <f>C176/$C$175*$C$191</f>
        <v>228.59668998696284</v>
      </c>
      <c r="D192" s="40">
        <f>D176/$D$175*$D$191</f>
        <v>238.01202756514576</v>
      </c>
      <c r="E192" s="41">
        <f>E176/$E$175*$E$191</f>
        <v>230.30721469711045</v>
      </c>
      <c r="F192" s="41">
        <f>F176/$F$175*$F$191</f>
        <v>256.83393507331897</v>
      </c>
      <c r="G192" s="41">
        <f>G176/$G$175*$G$191</f>
        <v>256.68773238856852</v>
      </c>
      <c r="H192" s="41">
        <f>H176/$H$175*$H$191</f>
        <v>244.54876651564402</v>
      </c>
      <c r="I192" s="41">
        <f>I176/$I$175*$I$191</f>
        <v>263.02481242873466</v>
      </c>
      <c r="J192" s="41">
        <f>J176/$J$175*$J$191</f>
        <v>265.05322348888393</v>
      </c>
      <c r="K192" s="41">
        <f>K176/$K$175*$K$191</f>
        <v>274.0828409998723</v>
      </c>
      <c r="L192" s="41">
        <f>L176/$L$175*$L$191</f>
        <v>279.7017697715923</v>
      </c>
      <c r="M192" s="41"/>
      <c r="N192" s="41"/>
      <c r="O192" s="41"/>
      <c r="P192" s="41"/>
      <c r="Q192" s="63">
        <f>Q176/$Q$175*$Q$191</f>
        <v>220.14743986459447</v>
      </c>
    </row>
    <row r="193" spans="1:17" x14ac:dyDescent="0.2">
      <c r="A193" s="17" t="s">
        <v>11</v>
      </c>
      <c r="B193" s="39">
        <f t="shared" ref="B193:B202" si="69">B177/$B$175*$B$191</f>
        <v>148.96676166548957</v>
      </c>
      <c r="C193" s="40">
        <f t="shared" ref="C193:C202" si="70">C177/$C$175*$C$191</f>
        <v>153.23595379113604</v>
      </c>
      <c r="D193" s="40">
        <f t="shared" ref="D193:D202" si="71">D177/$D$175*$D$191</f>
        <v>159.54736728597129</v>
      </c>
      <c r="E193" s="41">
        <f t="shared" ref="E193:E202" si="72">E177/$E$175*$E$191</f>
        <v>154.38257531683584</v>
      </c>
      <c r="F193" s="41">
        <f t="shared" ref="F193:F202" si="73">F177/$F$175*$F$191</f>
        <v>172.16431702985409</v>
      </c>
      <c r="G193" s="41">
        <f t="shared" ref="G193:G202" si="74">G177/$G$175*$G$191</f>
        <v>172.06631251436508</v>
      </c>
      <c r="H193" s="41">
        <f t="shared" ref="H193:H202" si="75">H177/$H$175*$H$191</f>
        <v>163.92916051237538</v>
      </c>
      <c r="I193" s="41">
        <f t="shared" ref="I193:I202" si="76">I177/$I$175*$I$191</f>
        <v>176.31426774180522</v>
      </c>
      <c r="J193" s="41">
        <f t="shared" ref="J193:J202" si="77">J177/$J$175*$J$191</f>
        <v>177.67397904602484</v>
      </c>
      <c r="K193" s="41">
        <f t="shared" ref="K193:K202" si="78">K177/$K$175*$K$191</f>
        <v>183.72683156871167</v>
      </c>
      <c r="L193" s="41">
        <f t="shared" ref="L193:P202" si="79">L177/$L$175*$L$191</f>
        <v>187.49338614860551</v>
      </c>
      <c r="M193" s="41"/>
      <c r="N193" s="41"/>
      <c r="O193" s="41"/>
      <c r="P193" s="41"/>
      <c r="Q193" s="63">
        <f t="shared" ref="Q193:Q202" si="80">Q177/$Q$175*$Q$191</f>
        <v>147.57214080506512</v>
      </c>
    </row>
    <row r="194" spans="1:17" x14ac:dyDescent="0.2">
      <c r="A194" s="17" t="s">
        <v>12</v>
      </c>
      <c r="B194" s="39">
        <f t="shared" si="69"/>
        <v>274.92154114090027</v>
      </c>
      <c r="C194" s="40">
        <f t="shared" si="70"/>
        <v>282.80043214643143</v>
      </c>
      <c r="D194" s="40">
        <f t="shared" si="71"/>
        <v>294.44828906013618</v>
      </c>
      <c r="E194" s="41">
        <f t="shared" si="72"/>
        <v>284.91654820766786</v>
      </c>
      <c r="F194" s="41">
        <f t="shared" si="73"/>
        <v>317.73315629699385</v>
      </c>
      <c r="G194" s="41">
        <f t="shared" si="74"/>
        <v>317.55228673833687</v>
      </c>
      <c r="H194" s="41">
        <f t="shared" si="75"/>
        <v>302.53498795387236</v>
      </c>
      <c r="I194" s="41">
        <f t="shared" si="76"/>
        <v>325.39198456601633</v>
      </c>
      <c r="J194" s="41">
        <f t="shared" si="77"/>
        <v>327.90136265199618</v>
      </c>
      <c r="K194" s="41">
        <f t="shared" si="78"/>
        <v>339.07203942063239</v>
      </c>
      <c r="L194" s="41">
        <f t="shared" si="79"/>
        <v>346.02330142242715</v>
      </c>
      <c r="M194" s="41"/>
      <c r="N194" s="41"/>
      <c r="O194" s="41"/>
      <c r="P194" s="41"/>
      <c r="Q194" s="63">
        <f t="shared" si="80"/>
        <v>272.34773667627684</v>
      </c>
    </row>
    <row r="195" spans="1:17" x14ac:dyDescent="0.2">
      <c r="A195" s="17" t="s">
        <v>13</v>
      </c>
      <c r="B195" s="39">
        <f t="shared" si="69"/>
        <v>240.97584202010663</v>
      </c>
      <c r="C195" s="40">
        <f t="shared" si="70"/>
        <v>247.8818937844151</v>
      </c>
      <c r="D195" s="40">
        <f t="shared" si="71"/>
        <v>258.09154165653717</v>
      </c>
      <c r="E195" s="41">
        <f t="shared" si="72"/>
        <v>249.73672424823593</v>
      </c>
      <c r="F195" s="41">
        <f t="shared" si="73"/>
        <v>278.50133008360132</v>
      </c>
      <c r="G195" s="41">
        <f t="shared" si="74"/>
        <v>278.34279323700753</v>
      </c>
      <c r="H195" s="41">
        <f t="shared" si="75"/>
        <v>265.17974241008386</v>
      </c>
      <c r="I195" s="41">
        <f t="shared" si="76"/>
        <v>285.21449116714547</v>
      </c>
      <c r="J195" s="41">
        <f t="shared" si="77"/>
        <v>287.41402596789754</v>
      </c>
      <c r="K195" s="41">
        <f t="shared" si="78"/>
        <v>297.20541309997003</v>
      </c>
      <c r="L195" s="41">
        <f t="shared" si="79"/>
        <v>303.29837404814964</v>
      </c>
      <c r="M195" s="41"/>
      <c r="N195" s="41"/>
      <c r="O195" s="41"/>
      <c r="P195" s="41"/>
      <c r="Q195" s="63">
        <f t="shared" si="80"/>
        <v>238.71983583199977</v>
      </c>
    </row>
    <row r="196" spans="1:17" x14ac:dyDescent="0.2">
      <c r="A196" s="17" t="s">
        <v>14</v>
      </c>
      <c r="B196" s="39">
        <f t="shared" si="69"/>
        <v>7.0999396624179862</v>
      </c>
      <c r="C196" s="40">
        <f t="shared" si="70"/>
        <v>7.3034146266346651</v>
      </c>
      <c r="D196" s="40">
        <f t="shared" si="71"/>
        <v>7.6042243810852908</v>
      </c>
      <c r="E196" s="41">
        <f t="shared" si="72"/>
        <v>7.3580640232992653</v>
      </c>
      <c r="F196" s="41">
        <f t="shared" si="73"/>
        <v>8.2055637732007103</v>
      </c>
      <c r="G196" s="41">
        <f t="shared" si="74"/>
        <v>8.200892757070422</v>
      </c>
      <c r="H196" s="41">
        <f t="shared" si="75"/>
        <v>7.8130660526960405</v>
      </c>
      <c r="I196" s="41">
        <f t="shared" si="76"/>
        <v>8.403355544515609</v>
      </c>
      <c r="J196" s="41">
        <f t="shared" si="77"/>
        <v>8.4681610629435724</v>
      </c>
      <c r="K196" s="41">
        <f t="shared" si="78"/>
        <v>8.756647482438229</v>
      </c>
      <c r="L196" s="41">
        <f t="shared" si="79"/>
        <v>8.9361661210490446</v>
      </c>
      <c r="M196" s="41"/>
      <c r="N196" s="41"/>
      <c r="O196" s="41"/>
      <c r="P196" s="41"/>
      <c r="Q196" s="63">
        <f t="shared" si="80"/>
        <v>7.0334703114684256</v>
      </c>
    </row>
    <row r="197" spans="1:17" x14ac:dyDescent="0.2">
      <c r="A197" s="17" t="s">
        <v>15</v>
      </c>
      <c r="B197" s="39">
        <f t="shared" si="69"/>
        <v>199.12288677359123</v>
      </c>
      <c r="C197" s="40">
        <f t="shared" si="70"/>
        <v>204.8294877008419</v>
      </c>
      <c r="D197" s="40">
        <f t="shared" si="71"/>
        <v>213.26591244863539</v>
      </c>
      <c r="E197" s="41">
        <f t="shared" si="72"/>
        <v>206.36216912374067</v>
      </c>
      <c r="F197" s="41">
        <f t="shared" si="73"/>
        <v>230.1309058685822</v>
      </c>
      <c r="G197" s="41">
        <f t="shared" si="74"/>
        <v>229.99990387979739</v>
      </c>
      <c r="H197" s="41">
        <f t="shared" si="75"/>
        <v>219.12302652382633</v>
      </c>
      <c r="I197" s="41">
        <f t="shared" si="76"/>
        <v>235.67811758543104</v>
      </c>
      <c r="J197" s="41">
        <f t="shared" si="77"/>
        <v>237.49563470836395</v>
      </c>
      <c r="K197" s="41">
        <f t="shared" si="78"/>
        <v>245.58644271182095</v>
      </c>
      <c r="L197" s="41">
        <f t="shared" si="79"/>
        <v>250.62117135030022</v>
      </c>
      <c r="M197" s="41"/>
      <c r="N197" s="41"/>
      <c r="O197" s="41"/>
      <c r="P197" s="41"/>
      <c r="Q197" s="63">
        <f t="shared" si="80"/>
        <v>197.25870627736768</v>
      </c>
    </row>
    <row r="198" spans="1:17" x14ac:dyDescent="0.2">
      <c r="A198" s="17" t="s">
        <v>16</v>
      </c>
      <c r="B198" s="39">
        <f t="shared" si="69"/>
        <v>157.42708812451815</v>
      </c>
      <c r="C198" s="40">
        <f t="shared" si="70"/>
        <v>161.93874211679494</v>
      </c>
      <c r="D198" s="40">
        <f t="shared" si="71"/>
        <v>168.60860214015261</v>
      </c>
      <c r="E198" s="41">
        <f t="shared" si="72"/>
        <v>163.15048415880261</v>
      </c>
      <c r="F198" s="41">
        <f t="shared" si="73"/>
        <v>181.94211115240498</v>
      </c>
      <c r="G198" s="41">
        <f t="shared" si="74"/>
        <v>181.83854062886004</v>
      </c>
      <c r="H198" s="41">
        <f t="shared" si="75"/>
        <v>173.23925223071132</v>
      </c>
      <c r="I198" s="41">
        <f t="shared" si="76"/>
        <v>186.32775160762131</v>
      </c>
      <c r="J198" s="41">
        <f t="shared" si="77"/>
        <v>187.76468551771026</v>
      </c>
      <c r="K198" s="41">
        <f t="shared" si="78"/>
        <v>194.16130001640943</v>
      </c>
      <c r="L198" s="41">
        <f t="shared" si="79"/>
        <v>198.14176997591801</v>
      </c>
      <c r="M198" s="41"/>
      <c r="N198" s="41"/>
      <c r="O198" s="41"/>
      <c r="P198" s="41"/>
      <c r="Q198" s="63">
        <f t="shared" si="80"/>
        <v>155.9532620264028</v>
      </c>
    </row>
    <row r="199" spans="1:17" x14ac:dyDescent="0.2">
      <c r="A199" s="17" t="s">
        <v>17</v>
      </c>
      <c r="B199" s="39">
        <f t="shared" si="69"/>
        <v>182.23554148375797</v>
      </c>
      <c r="C199" s="40">
        <f t="shared" si="70"/>
        <v>187.45817323071375</v>
      </c>
      <c r="D199" s="40">
        <f t="shared" si="71"/>
        <v>195.17911609676017</v>
      </c>
      <c r="E199" s="41">
        <f t="shared" si="72"/>
        <v>188.86086999525813</v>
      </c>
      <c r="F199" s="41">
        <f t="shared" si="73"/>
        <v>210.61381201646412</v>
      </c>
      <c r="G199" s="41">
        <f t="shared" si="74"/>
        <v>210.49392013086285</v>
      </c>
      <c r="H199" s="41">
        <f t="shared" si="75"/>
        <v>200.53949617320109</v>
      </c>
      <c r="I199" s="41">
        <f t="shared" si="76"/>
        <v>215.69057213844053</v>
      </c>
      <c r="J199" s="41">
        <f t="shared" si="77"/>
        <v>217.35394806885424</v>
      </c>
      <c r="K199" s="41">
        <f t="shared" si="78"/>
        <v>224.75858548367628</v>
      </c>
      <c r="L199" s="41">
        <f t="shared" si="79"/>
        <v>229.36632553065687</v>
      </c>
      <c r="M199" s="41"/>
      <c r="N199" s="41"/>
      <c r="O199" s="41"/>
      <c r="P199" s="41"/>
      <c r="Q199" s="63">
        <f t="shared" si="80"/>
        <v>180.52945963823396</v>
      </c>
    </row>
    <row r="200" spans="1:17" x14ac:dyDescent="0.2">
      <c r="A200" s="17" t="s">
        <v>18</v>
      </c>
      <c r="B200" s="39">
        <f t="shared" si="69"/>
        <v>256.09674967322269</v>
      </c>
      <c r="C200" s="40">
        <f t="shared" si="70"/>
        <v>263.43614683058109</v>
      </c>
      <c r="D200" s="40">
        <f t="shared" si="71"/>
        <v>274.28643627636063</v>
      </c>
      <c r="E200" s="41">
        <f t="shared" si="72"/>
        <v>265.40736539339355</v>
      </c>
      <c r="F200" s="41">
        <f t="shared" si="73"/>
        <v>295.97691127946553</v>
      </c>
      <c r="G200" s="41">
        <f t="shared" si="74"/>
        <v>295.80842646050712</v>
      </c>
      <c r="H200" s="41">
        <f t="shared" si="75"/>
        <v>281.81941202528708</v>
      </c>
      <c r="I200" s="41">
        <f t="shared" si="76"/>
        <v>303.11131412713763</v>
      </c>
      <c r="J200" s="41">
        <f t="shared" si="77"/>
        <v>305.44886675707613</v>
      </c>
      <c r="K200" s="41">
        <f t="shared" si="78"/>
        <v>315.85465016795746</v>
      </c>
      <c r="L200" s="41">
        <f t="shared" si="79"/>
        <v>322.32993616191396</v>
      </c>
      <c r="M200" s="41"/>
      <c r="N200" s="41"/>
      <c r="O200" s="41"/>
      <c r="P200" s="41"/>
      <c r="Q200" s="63">
        <f t="shared" si="80"/>
        <v>253.69918215287083</v>
      </c>
    </row>
    <row r="201" spans="1:17" x14ac:dyDescent="0.2">
      <c r="A201" s="17" t="s">
        <v>19</v>
      </c>
      <c r="B201" s="39">
        <f t="shared" si="69"/>
        <v>228.9324584734764</v>
      </c>
      <c r="C201" s="40">
        <f t="shared" si="70"/>
        <v>235.49336265164837</v>
      </c>
      <c r="D201" s="40">
        <f t="shared" si="71"/>
        <v>245.19275727942349</v>
      </c>
      <c r="E201" s="41">
        <f t="shared" si="72"/>
        <v>237.25549322280568</v>
      </c>
      <c r="F201" s="41">
        <f t="shared" si="73"/>
        <v>264.58251437026678</v>
      </c>
      <c r="G201" s="41">
        <f t="shared" si="74"/>
        <v>264.43190080774082</v>
      </c>
      <c r="H201" s="41">
        <f t="shared" si="75"/>
        <v>251.92670708559362</v>
      </c>
      <c r="I201" s="41">
        <f t="shared" si="76"/>
        <v>270.96016807240017</v>
      </c>
      <c r="J201" s="41">
        <f t="shared" si="77"/>
        <v>273.04977550031867</v>
      </c>
      <c r="K201" s="41">
        <f t="shared" si="78"/>
        <v>282.3518130374419</v>
      </c>
      <c r="L201" s="41">
        <f t="shared" si="79"/>
        <v>288.14026269096888</v>
      </c>
      <c r="M201" s="41"/>
      <c r="N201" s="41"/>
      <c r="O201" s="41"/>
      <c r="P201" s="41"/>
      <c r="Q201" s="63">
        <f t="shared" si="80"/>
        <v>226.78920196010529</v>
      </c>
    </row>
    <row r="202" spans="1:17" x14ac:dyDescent="0.2">
      <c r="A202" s="17" t="s">
        <v>20</v>
      </c>
      <c r="B202" s="39">
        <f t="shared" si="69"/>
        <v>327.23970280468166</v>
      </c>
      <c r="C202" s="40">
        <f t="shared" si="70"/>
        <v>336.61796374553347</v>
      </c>
      <c r="D202" s="40">
        <f t="shared" si="71"/>
        <v>350.48243292802903</v>
      </c>
      <c r="E202" s="41">
        <f t="shared" si="72"/>
        <v>339.13678125290488</v>
      </c>
      <c r="F202" s="41">
        <f t="shared" si="73"/>
        <v>378.19846057291477</v>
      </c>
      <c r="G202" s="41">
        <f t="shared" si="74"/>
        <v>377.98317114751831</v>
      </c>
      <c r="H202" s="41">
        <f t="shared" si="75"/>
        <v>360.10804804598342</v>
      </c>
      <c r="I202" s="41">
        <f t="shared" si="76"/>
        <v>387.31478036432213</v>
      </c>
      <c r="J202" s="41">
        <f t="shared" si="77"/>
        <v>390.30169850712338</v>
      </c>
      <c r="K202" s="41">
        <f t="shared" si="78"/>
        <v>403.59817913474427</v>
      </c>
      <c r="L202" s="41">
        <f t="shared" si="79"/>
        <v>411.87228127364858</v>
      </c>
      <c r="M202" s="41"/>
      <c r="N202" s="41"/>
      <c r="O202" s="41"/>
      <c r="P202" s="41"/>
      <c r="Q202" s="63">
        <f t="shared" si="80"/>
        <v>324.17609780455882</v>
      </c>
    </row>
  </sheetData>
  <mergeCells count="1">
    <mergeCell ref="A1:J1"/>
  </mergeCells>
  <phoneticPr fontId="10" type="noConversion"/>
  <pageMargins left="0.75" right="0.75" top="1" bottom="1" header="0" footer="0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AEB330F5AB5F43B244BD5EBF09EFCA" ma:contentTypeVersion="16" ma:contentTypeDescription="Opret et nyt dokument." ma:contentTypeScope="" ma:versionID="d3bf6d1cc19b2d904f6c1ee00bbf0616">
  <xsd:schema xmlns:xsd="http://www.w3.org/2001/XMLSchema" xmlns:xs="http://www.w3.org/2001/XMLSchema" xmlns:p="http://schemas.microsoft.com/office/2006/metadata/properties" xmlns:ns2="fe121e20-e7f1-46f8-9cf0-3dcc1c9d6a71" xmlns:ns3="3cb11f44-5089-44be-a7dd-4fed73cd74f9" targetNamespace="http://schemas.microsoft.com/office/2006/metadata/properties" ma:root="true" ma:fieldsID="be0ec05a9baaa8ff27a867659fb4fc91" ns2:_="" ns3:_="">
    <xsd:import namespace="fe121e20-e7f1-46f8-9cf0-3dcc1c9d6a71"/>
    <xsd:import namespace="3cb11f44-5089-44be-a7dd-4fed73cd74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Datio" minOccurs="0"/>
                <xsd:element ref="ns2:oprettelsesdato" minOccurs="0"/>
                <xsd:element ref="ns2:Mappe_x0020_nr_x002e_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21e20-e7f1-46f8-9cf0-3dcc1c9d6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io" ma:index="20" nillable="true" ma:displayName="Dato" ma:format="DateTime" ma:internalName="Datio">
      <xsd:simpleType>
        <xsd:restriction base="dms:DateTime"/>
      </xsd:simpleType>
    </xsd:element>
    <xsd:element name="oprettelsesdato" ma:index="21" nillable="true" ma:displayName="oprettelsesdato" ma:format="DateTime" ma:internalName="oprettelsesdato">
      <xsd:simpleType>
        <xsd:restriction base="dms:DateTime"/>
      </xsd:simpleType>
    </xsd:element>
    <xsd:element name="Mappe_x0020_nr_x002e_" ma:index="22" nillable="true" ma:displayName="Mappe nr." ma:internalName="Mappe_x0020_nr_x002e_">
      <xsd:simpleType>
        <xsd:restriction base="dms:Number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1f44-5089-44be-a7dd-4fed73cd74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ppe_x0020_nr_x002e_ xmlns="fe121e20-e7f1-46f8-9cf0-3dcc1c9d6a71" xsi:nil="true"/>
    <Datio xmlns="fe121e20-e7f1-46f8-9cf0-3dcc1c9d6a71" xsi:nil="true"/>
    <oprettelsesdato xmlns="fe121e20-e7f1-46f8-9cf0-3dcc1c9d6a71" xsi:nil="true"/>
  </documentManagement>
</p:properties>
</file>

<file path=customXml/itemProps1.xml><?xml version="1.0" encoding="utf-8"?>
<ds:datastoreItem xmlns:ds="http://schemas.openxmlformats.org/officeDocument/2006/customXml" ds:itemID="{11F93C7E-55F6-4702-B442-6ED995CDFA52}"/>
</file>

<file path=customXml/itemProps2.xml><?xml version="1.0" encoding="utf-8"?>
<ds:datastoreItem xmlns:ds="http://schemas.openxmlformats.org/officeDocument/2006/customXml" ds:itemID="{F4C94FAB-01D6-42F8-A6FA-727431B5A403}"/>
</file>

<file path=customXml/itemProps3.xml><?xml version="1.0" encoding="utf-8"?>
<ds:datastoreItem xmlns:ds="http://schemas.openxmlformats.org/officeDocument/2006/customXml" ds:itemID="{E68B786E-298B-4BCE-82D5-20BD047A43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Dieselforbrug (omdrift)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Stendorf Sørensen</dc:creator>
  <cp:lastModifiedBy>Anders Michael Odgaard</cp:lastModifiedBy>
  <dcterms:created xsi:type="dcterms:W3CDTF">2008-06-10T12:09:07Z</dcterms:created>
  <dcterms:modified xsi:type="dcterms:W3CDTF">2022-02-17T10:39:12Z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0x010100B7AEB330F5AB5F43B244BD5EBF09EFCA</vt:lpwstr>
  </property>
</Properties>
</file>